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Findings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Example citerlabs.com 1-10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CiterLabs AEO audit workbook</t>
        </is>
      </c>
    </row>
    <row r="2">
      <c r="A2" s="2" t="inlineStr">
        <is>
          <t>Companion to https://citerlabs.com/resources/aeo-audit-template . Version 1, 2026-10-28. Checks are the 40 in https://citerlabs.com/resources/aeo-checklist.</t>
        </is>
      </c>
    </row>
    <row r="3">
      <c r="A3" s="2" t="inlineStr"/>
    </row>
    <row r="4">
      <c r="A4" s="1" t="inlineStr">
        <is>
          <t>How to use (90 minutes)</t>
        </is>
      </c>
    </row>
    <row r="5">
      <c r="A5" s="2" t="inlineStr">
        <is>
          <t>1. Checks sheet: for each check set Result (pass / partial / fail / unverified), paste an Evidence URL or file path, the date checked, an Owner and a Fix effort (S/M/L). Yellow cells are inputs.</t>
        </is>
      </c>
    </row>
    <row r="6">
      <c r="A6" s="2" t="inlineStr">
        <is>
          <t>2. Leave Result blank or choose unverified when you could not check. Those checks are left out of the score and shown as coverage, so a gap in testing never looks like a pass.</t>
        </is>
      </c>
    </row>
    <row r="7">
      <c r="A7" s="2" t="inlineStr">
        <is>
          <t>3. Findings log: one row per thing to fix. Enter the check number; Gap points fill in from the Checks sheet. Add severity, effort, owner and status.</t>
        </is>
      </c>
    </row>
    <row r="8">
      <c r="A8" s="2" t="inlineStr">
        <is>
          <t>4. Summary: score out of 100 per group and in total, coverage, and a best case / worst case range that shows what unverified checks could do to the score.</t>
        </is>
      </c>
    </row>
    <row r="9">
      <c r="A9" s="2" t="inlineStr">
        <is>
          <t>5. Example citerlabs.com 1-10: our own self-test of checks 1 to 10 on 28 October 2026, scored with the same formulas.</t>
        </is>
      </c>
    </row>
    <row r="10">
      <c r="A10" s="2" t="inlineStr"/>
    </row>
    <row r="11">
      <c r="A11" s="1" t="inlineStr">
        <is>
          <t>Scoring rules</t>
        </is>
      </c>
    </row>
    <row r="12">
      <c r="A12" s="2" t="inlineStr">
        <is>
          <t>Points: pass = 1, partial = 0.5, fail = 0. Unverified or blank = not scored.</t>
        </is>
      </c>
    </row>
    <row r="13">
      <c r="A13" s="2" t="inlineStr">
        <is>
          <t>Weights (3 / 2 / 1) are CiterLabs judgment. 3 = a gate: if it fails the page may be unreachable or ineligible; 2 = affects how clearly you are understood or verified; 1 = supporting, low cost, or a hypothesis. The Checks sheet gives a one-line rationale per check, tagged [Source] where a vendor or standard document supports it, [Judgment] where it is our call, [Hypothesis] where no source supports a citation effect.</t>
        </is>
      </c>
    </row>
    <row r="14">
      <c r="A14" s="2" t="inlineStr">
        <is>
          <t>Group score = sum(weight x points) / sum(weight of scored checks) x 100. Total score uses all scored checks.</t>
        </is>
      </c>
    </row>
    <row r="15">
      <c r="A15" s="2" t="inlineStr">
        <is>
          <t>Gap points = weight x (1 - points) for scored checks. Priority = Gap points / effort factor (S = 1, M = 2, L = 3). Highest first.</t>
        </is>
      </c>
    </row>
    <row r="16">
      <c r="A16" s="2" t="inlineStr"/>
    </row>
    <row r="17">
      <c r="A17" s="1" t="inlineStr">
        <is>
          <t>What the score is not</t>
        </is>
      </c>
    </row>
    <row r="18">
      <c r="A18" s="2" t="inlineStr">
        <is>
          <t>The score is a checklist completion measure. It is not a prediction of AI citations, traffic or revenue. Weights were not derived from measured citation effects. Change them if your context differs, and write down why.</t>
        </is>
      </c>
    </row>
    <row r="19">
      <c r="A19" s="2" t="inlineStr">
        <is>
          <t>To measure whether engines name or cite you, use the AI visibility audit workbook: https://citerlabs.com/resources/ai-visibility-audit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0" customWidth="1" min="2" max="2"/>
    <col width="60" customWidth="1" min="3" max="3"/>
    <col width="11" customWidth="1" min="4" max="4"/>
    <col width="9" customWidth="1" min="5" max="5"/>
    <col width="60" customWidth="1" min="6" max="6"/>
    <col width="12" customWidth="1" min="7" max="7"/>
    <col width="32" customWidth="1" min="8" max="8"/>
    <col width="13" customWidth="1" min="9" max="9"/>
    <col width="14" customWidth="1" min="10" max="10"/>
    <col width="11" customWidth="1" min="11" max="11"/>
    <col width="8" customWidth="1" min="12" max="12"/>
    <col width="10" customWidth="1" min="13" max="13"/>
    <col width="10" customWidth="1" min="14" max="14"/>
    <col width="9" customWidth="1" min="15" max="15"/>
  </cols>
  <sheetData>
    <row r="1">
      <c r="A1" s="3" t="inlineStr">
        <is>
          <t>#</t>
        </is>
      </c>
      <c r="B1" s="3" t="inlineStr">
        <is>
          <t>Group</t>
        </is>
      </c>
      <c r="C1" s="3" t="inlineStr">
        <is>
          <t>Check</t>
        </is>
      </c>
      <c r="D1" s="3" t="inlineStr">
        <is>
          <t>Hypothesis?</t>
        </is>
      </c>
      <c r="E1" s="3" t="inlineStr">
        <is>
          <t>Weight (1-3)</t>
        </is>
      </c>
      <c r="F1" s="3" t="inlineStr">
        <is>
          <t>Weight rationale</t>
        </is>
      </c>
      <c r="G1" s="3" t="inlineStr">
        <is>
          <t>Result</t>
        </is>
      </c>
      <c r="H1" s="3" t="inlineStr">
        <is>
          <t>Evidence URL or file</t>
        </is>
      </c>
      <c r="I1" s="3" t="inlineStr">
        <is>
          <t>Date checked</t>
        </is>
      </c>
      <c r="J1" s="3" t="inlineStr">
        <is>
          <t>Owner</t>
        </is>
      </c>
      <c r="K1" s="3" t="inlineStr">
        <is>
          <t>Fix effort (S/M/L)</t>
        </is>
      </c>
      <c r="L1" s="3" t="inlineStr">
        <is>
          <t>Points</t>
        </is>
      </c>
      <c r="M1" s="3" t="inlineStr">
        <is>
          <t>Counted weight</t>
        </is>
      </c>
      <c r="N1" s="3" t="inlineStr">
        <is>
          <t>Weighted points</t>
        </is>
      </c>
      <c r="O1" s="3" t="inlineStr">
        <is>
          <t>Gap points</t>
        </is>
      </c>
    </row>
    <row r="2">
      <c r="A2" s="2" t="n">
        <v>1</v>
      </c>
      <c r="B2" s="2" t="inlineStr">
        <is>
          <t>Access</t>
        </is>
      </c>
      <c r="C2" s="2" t="inlineStr">
        <is>
          <t>robots.txt loads with a 200 status at /robots.txt.</t>
        </is>
      </c>
      <c r="D2" s="2" t="inlineStr">
        <is>
          <t>N</t>
        </is>
      </c>
      <c r="E2" s="4" t="n">
        <v>3</v>
      </c>
      <c r="F2" s="2" t="inlineStr">
        <is>
          <t>[Source] RFC 9309: a 5xx on /robots.txt makes crawlers assume full disallow; a 4xx lets them crawl anything. A broken file changes access either way.</t>
        </is>
      </c>
      <c r="G2" s="4" t="n"/>
      <c r="H2" s="4" t="n"/>
      <c r="I2" s="4" t="n"/>
      <c r="J2" s="4" t="n"/>
      <c r="K2" s="4" t="n"/>
      <c r="L2">
        <f>IF(G2="pass",1,IF(G2="partial",0.5,IF(G2="fail",0,"")))</f>
        <v/>
      </c>
      <c r="M2">
        <f>IF(OR(G2="pass",G2="partial",G2="fail"),E2,0)</f>
        <v/>
      </c>
      <c r="N2">
        <f>IF(M2&gt;0,E2*L2,0)</f>
        <v/>
      </c>
      <c r="O2">
        <f>IF(M2&gt;0,E2*(1-L2),0)</f>
        <v/>
      </c>
    </row>
    <row r="3">
      <c r="A3" s="2" t="n">
        <v>2</v>
      </c>
      <c r="B3" s="2" t="inlineStr">
        <is>
          <t>Access</t>
        </is>
      </c>
      <c r="C3" s="2" t="inlineStr">
        <is>
          <t>You know which AI crawlers you want to allow and have written a rule for each, rather than a blanket block by accident. (List the current bot names from each vendor's own documentation and check the date.)</t>
        </is>
      </c>
      <c r="D3" s="2" t="inlineStr">
        <is>
          <t>N</t>
        </is>
      </c>
      <c r="E3" s="4" t="n">
        <v>2</v>
      </c>
      <c r="F3" s="2" t="inlineStr">
        <is>
          <t>[Source+judgment] Vendors document separate user agents, so one explicit rule per crawler avoids accidental blocks. Not shown to change citations.</t>
        </is>
      </c>
      <c r="G3" s="4" t="n"/>
      <c r="H3" s="4" t="n"/>
      <c r="I3" s="4" t="n"/>
      <c r="J3" s="4" t="n"/>
      <c r="K3" s="4" t="n"/>
      <c r="L3">
        <f>IF(G3="pass",1,IF(G3="partial",0.5,IF(G3="fail",0,"")))</f>
        <v/>
      </c>
      <c r="M3">
        <f>IF(OR(G3="pass",G3="partial",G3="fail"),E3,0)</f>
        <v/>
      </c>
      <c r="N3">
        <f>IF(M3&gt;0,E3*L3,0)</f>
        <v/>
      </c>
      <c r="O3">
        <f>IF(M3&gt;0,E3*(1-L3),0)</f>
        <v/>
      </c>
    </row>
    <row r="4">
      <c r="A4" s="2" t="n">
        <v>3</v>
      </c>
      <c r="B4" s="2" t="inlineStr">
        <is>
          <t>Access</t>
        </is>
      </c>
      <c r="C4" s="2" t="inlineStr">
        <is>
          <t>Search-related bots and training bots are treated as separate decisions. Blocking training does not have to block search retrieval. Check each vendor's docs.</t>
        </is>
      </c>
      <c r="D4" s="2" t="inlineStr">
        <is>
          <t>N</t>
        </is>
      </c>
      <c r="E4" s="4" t="n">
        <v>2</v>
      </c>
      <c r="F4" s="2" t="inlineStr">
        <is>
          <t>[Source] OpenAI and Anthropic each document separate search, user-fetch and training agents; blocking one need not block another.</t>
        </is>
      </c>
      <c r="G4" s="4" t="n"/>
      <c r="H4" s="4" t="n"/>
      <c r="I4" s="4" t="n"/>
      <c r="J4" s="4" t="n"/>
      <c r="K4" s="4" t="n"/>
      <c r="L4">
        <f>IF(G4="pass",1,IF(G4="partial",0.5,IF(G4="fail",0,"")))</f>
        <v/>
      </c>
      <c r="M4">
        <f>IF(OR(G4="pass",G4="partial",G4="fail"),E4,0)</f>
        <v/>
      </c>
      <c r="N4">
        <f>IF(M4&gt;0,E4*L4,0)</f>
        <v/>
      </c>
      <c r="O4">
        <f>IF(M4&gt;0,E4*(1-L4),0)</f>
        <v/>
      </c>
    </row>
    <row r="5">
      <c r="A5" s="2" t="n">
        <v>4</v>
      </c>
      <c r="B5" s="2" t="inlineStr">
        <is>
          <t>Access</t>
        </is>
      </c>
      <c r="C5" s="2" t="inlineStr">
        <is>
          <t>Key pages return 200 to a plain curl with a normal user agent, with no login wall, cookie wall or geo wall.</t>
        </is>
      </c>
      <c r="D5" s="2" t="inlineStr">
        <is>
          <t>N</t>
        </is>
      </c>
      <c r="E5" s="4" t="n">
        <v>3</v>
      </c>
      <c r="F5" s="2" t="inlineStr">
        <is>
          <t>[Judgment] Gate. If a plain request meets a login, cookie or geo wall, a crawler probably cannot read the page either.</t>
        </is>
      </c>
      <c r="G5" s="4" t="n"/>
      <c r="H5" s="4" t="n"/>
      <c r="I5" s="4" t="n"/>
      <c r="J5" s="4" t="n"/>
      <c r="K5" s="4" t="n"/>
      <c r="L5">
        <f>IF(G5="pass",1,IF(G5="partial",0.5,IF(G5="fail",0,"")))</f>
        <v/>
      </c>
      <c r="M5">
        <f>IF(OR(G5="pass",G5="partial",G5="fail"),E5,0)</f>
        <v/>
      </c>
      <c r="N5">
        <f>IF(M5&gt;0,E5*L5,0)</f>
        <v/>
      </c>
      <c r="O5">
        <f>IF(M5&gt;0,E5*(1-L5),0)</f>
        <v/>
      </c>
    </row>
    <row r="6">
      <c r="A6" s="2" t="n">
        <v>5</v>
      </c>
      <c r="B6" s="2" t="inlineStr">
        <is>
          <t>Access</t>
        </is>
      </c>
      <c r="C6" s="2" t="inlineStr">
        <is>
          <t>The main content is in the HTML the server sends, not only drawn by JavaScript after load. Test: curl the page and search for your headline.</t>
        </is>
      </c>
      <c r="D6" s="2" t="inlineStr">
        <is>
          <t>N</t>
        </is>
      </c>
      <c r="E6" s="4" t="n">
        <v>3</v>
      </c>
      <c r="F6" s="2" t="inlineStr">
        <is>
          <t>[Source+judgment] Google advises keeping important content in text form. We have not tested which engines run JavaScript, so this is a gate by caution.</t>
        </is>
      </c>
      <c r="G6" s="4" t="n"/>
      <c r="H6" s="4" t="n"/>
      <c r="I6" s="4" t="n"/>
      <c r="J6" s="4" t="n"/>
      <c r="K6" s="4" t="n"/>
      <c r="L6">
        <f>IF(G6="pass",1,IF(G6="partial",0.5,IF(G6="fail",0,"")))</f>
        <v/>
      </c>
      <c r="M6">
        <f>IF(OR(G6="pass",G6="partial",G6="fail"),E6,0)</f>
        <v/>
      </c>
      <c r="N6">
        <f>IF(M6&gt;0,E6*L6,0)</f>
        <v/>
      </c>
      <c r="O6">
        <f>IF(M6&gt;0,E6*(1-L6),0)</f>
        <v/>
      </c>
    </row>
    <row r="7">
      <c r="A7" s="2" t="n">
        <v>6</v>
      </c>
      <c r="B7" s="2" t="inlineStr">
        <is>
          <t>Access</t>
        </is>
      </c>
      <c r="C7" s="2" t="inlineStr">
        <is>
          <t>No noindex or X-Robots-Tag on pages you want cited.</t>
        </is>
      </c>
      <c r="D7" s="2" t="inlineStr">
        <is>
          <t>N</t>
        </is>
      </c>
      <c r="E7" s="4" t="n">
        <v>3</v>
      </c>
      <c r="F7" s="2" t="inlineStr">
        <is>
          <t>[Source] Google: a page must be indexed and eligible to show in Search with a snippet to be a supporting link in AI Overviews or AI Mode.</t>
        </is>
      </c>
      <c r="G7" s="4" t="n"/>
      <c r="H7" s="4" t="n"/>
      <c r="I7" s="4" t="n"/>
      <c r="J7" s="4" t="n"/>
      <c r="K7" s="4" t="n"/>
      <c r="L7">
        <f>IF(G7="pass",1,IF(G7="partial",0.5,IF(G7="fail",0,"")))</f>
        <v/>
      </c>
      <c r="M7">
        <f>IF(OR(G7="pass",G7="partial",G7="fail"),E7,0)</f>
        <v/>
      </c>
      <c r="N7">
        <f>IF(M7&gt;0,E7*L7,0)</f>
        <v/>
      </c>
      <c r="O7">
        <f>IF(M7&gt;0,E7*(1-L7),0)</f>
        <v/>
      </c>
    </row>
    <row r="8">
      <c r="A8" s="2" t="n">
        <v>7</v>
      </c>
      <c r="B8" s="2" t="inlineStr">
        <is>
          <t>Access</t>
        </is>
      </c>
      <c r="C8" s="2" t="inlineStr">
        <is>
          <t>Important pages are in sitemap.xml, and the sitemap is listed in robots.txt.</t>
        </is>
      </c>
      <c r="D8" s="2" t="inlineStr">
        <is>
          <t>N</t>
        </is>
      </c>
      <c r="E8" s="4" t="n">
        <v>1</v>
      </c>
      <c r="F8" s="2" t="inlineStr">
        <is>
          <t>[Judgment] Aids discovery. Google lists no extra technical requirement for AI features.</t>
        </is>
      </c>
      <c r="G8" s="4" t="n"/>
      <c r="H8" s="4" t="n"/>
      <c r="I8" s="4" t="n"/>
      <c r="J8" s="4" t="n"/>
      <c r="K8" s="4" t="n"/>
      <c r="L8">
        <f>IF(G8="pass",1,IF(G8="partial",0.5,IF(G8="fail",0,"")))</f>
        <v/>
      </c>
      <c r="M8">
        <f>IF(OR(G8="pass",G8="partial",G8="fail"),E8,0)</f>
        <v/>
      </c>
      <c r="N8">
        <f>IF(M8&gt;0,E8*L8,0)</f>
        <v/>
      </c>
      <c r="O8">
        <f>IF(M8&gt;0,E8*(1-L8),0)</f>
        <v/>
      </c>
    </row>
    <row r="9">
      <c r="A9" s="2" t="n">
        <v>8</v>
      </c>
      <c r="B9" s="2" t="inlineStr">
        <is>
          <t>Access</t>
        </is>
      </c>
      <c r="C9" s="2" t="inlineStr">
        <is>
          <t>Your CDN or firewall isn't blocking bots by default. Check your security rules and logs for AI user agents.</t>
        </is>
      </c>
      <c r="D9" s="2" t="inlineStr">
        <is>
          <t>N</t>
        </is>
      </c>
      <c r="E9" s="4" t="n">
        <v>3</v>
      </c>
      <c r="F9" s="2" t="inlineStr">
        <is>
          <t>[Source] Google's AI-features guidance says to allow crawling in robots.txt and through any CDN or hosting layer.</t>
        </is>
      </c>
      <c r="G9" s="4" t="n"/>
      <c r="H9" s="4" t="n"/>
      <c r="I9" s="4" t="n"/>
      <c r="J9" s="4" t="n"/>
      <c r="K9" s="4" t="n"/>
      <c r="L9">
        <f>IF(G9="pass",1,IF(G9="partial",0.5,IF(G9="fail",0,"")))</f>
        <v/>
      </c>
      <c r="M9">
        <f>IF(OR(G9="pass",G9="partial",G9="fail"),E9,0)</f>
        <v/>
      </c>
      <c r="N9">
        <f>IF(M9&gt;0,E9*L9,0)</f>
        <v/>
      </c>
      <c r="O9">
        <f>IF(M9&gt;0,E9*(1-L9),0)</f>
        <v/>
      </c>
    </row>
    <row r="10">
      <c r="A10" s="2" t="n">
        <v>9</v>
      </c>
      <c r="B10" s="2" t="inlineStr">
        <is>
          <t>Access</t>
        </is>
      </c>
      <c r="C10" s="2" t="inlineStr">
        <is>
          <t>Pages load in a reasonable time and don't time out under a simple fetch.</t>
        </is>
      </c>
      <c r="D10" s="2" t="inlineStr">
        <is>
          <t>N</t>
        </is>
      </c>
      <c r="E10" s="4" t="n">
        <v>1</v>
      </c>
      <c r="F10" s="2" t="inlineStr">
        <is>
          <t>[Judgment] Matters only at the extreme (timeouts). No threshold from any source.</t>
        </is>
      </c>
      <c r="G10" s="4" t="n"/>
      <c r="H10" s="4" t="n"/>
      <c r="I10" s="4" t="n"/>
      <c r="J10" s="4" t="n"/>
      <c r="K10" s="4" t="n"/>
      <c r="L10">
        <f>IF(G10="pass",1,IF(G10="partial",0.5,IF(G10="fail",0,"")))</f>
        <v/>
      </c>
      <c r="M10">
        <f>IF(OR(G10="pass",G10="partial",G10="fail"),E10,0)</f>
        <v/>
      </c>
      <c r="N10">
        <f>IF(M10&gt;0,E10*L10,0)</f>
        <v/>
      </c>
      <c r="O10">
        <f>IF(M10&gt;0,E10*(1-L10),0)</f>
        <v/>
      </c>
    </row>
    <row r="11">
      <c r="A11" s="2" t="n">
        <v>10</v>
      </c>
      <c r="B11" s="2" t="inlineStr">
        <is>
          <t>Access</t>
        </is>
      </c>
      <c r="C11" s="2" t="inlineStr">
        <is>
          <t>Canonical URLs are correct, and old URLs redirect with a 301.</t>
        </is>
      </c>
      <c r="D11" s="2" t="inlineStr">
        <is>
          <t>N</t>
        </is>
      </c>
      <c r="E11" s="4" t="n">
        <v>2</v>
      </c>
      <c r="F11" s="2" t="inlineStr">
        <is>
          <t>[Judgment] Keeps one URL per page. Not shown to change AI citations.</t>
        </is>
      </c>
      <c r="G11" s="4" t="n"/>
      <c r="H11" s="4" t="n"/>
      <c r="I11" s="4" t="n"/>
      <c r="J11" s="4" t="n"/>
      <c r="K11" s="4" t="n"/>
      <c r="L11">
        <f>IF(G11="pass",1,IF(G11="partial",0.5,IF(G11="fail",0,"")))</f>
        <v/>
      </c>
      <c r="M11">
        <f>IF(OR(G11="pass",G11="partial",G11="fail"),E11,0)</f>
        <v/>
      </c>
      <c r="N11">
        <f>IF(M11&gt;0,E11*L11,0)</f>
        <v/>
      </c>
      <c r="O11">
        <f>IF(M11&gt;0,E11*(1-L11),0)</f>
        <v/>
      </c>
    </row>
    <row r="12">
      <c r="A12" s="2" t="n">
        <v>11</v>
      </c>
      <c r="B12" s="2" t="inlineStr">
        <is>
          <t>Clarity</t>
        </is>
      </c>
      <c r="C12" s="2" t="inlineStr">
        <is>
          <t>The home page says in one plain sentence what you are, who it's for and where you operate.</t>
        </is>
      </c>
      <c r="D12" s="2" t="inlineStr">
        <is>
          <t>N</t>
        </is>
      </c>
      <c r="E12" s="4" t="n">
        <v>2</v>
      </c>
      <c r="F12" s="2" t="inlineStr">
        <is>
          <t>[Judgment] Basic identity: a reader or engine should learn who you are at once.</t>
        </is>
      </c>
      <c r="G12" s="4" t="n"/>
      <c r="H12" s="4" t="n"/>
      <c r="I12" s="4" t="n"/>
      <c r="J12" s="4" t="n"/>
      <c r="K12" s="4" t="n"/>
      <c r="L12">
        <f>IF(G12="pass",1,IF(G12="partial",0.5,IF(G12="fail",0,"")))</f>
        <v/>
      </c>
      <c r="M12">
        <f>IF(OR(G12="pass",G12="partial",G12="fail"),E12,0)</f>
        <v/>
      </c>
      <c r="N12">
        <f>IF(M12&gt;0,E12*L12,0)</f>
        <v/>
      </c>
      <c r="O12">
        <f>IF(M12&gt;0,E12*(1-L12),0)</f>
        <v/>
      </c>
    </row>
    <row r="13">
      <c r="A13" s="2" t="n">
        <v>12</v>
      </c>
      <c r="B13" s="2" t="inlineStr">
        <is>
          <t>Clarity</t>
        </is>
      </c>
      <c r="C13" s="2" t="inlineStr">
        <is>
          <t>Your company name is spelled the same everywhere: site, LinkedIn, X, directories.</t>
        </is>
      </c>
      <c r="D13" s="2" t="inlineStr">
        <is>
          <t>N</t>
        </is>
      </c>
      <c r="E13" s="4" t="n">
        <v>2</v>
      </c>
      <c r="F13" s="2" t="inlineStr">
        <is>
          <t>[Judgment] Consistent naming makes you easier to match across sources.</t>
        </is>
      </c>
      <c r="G13" s="4" t="n"/>
      <c r="H13" s="4" t="n"/>
      <c r="I13" s="4" t="n"/>
      <c r="J13" s="4" t="n"/>
      <c r="K13" s="4" t="n"/>
      <c r="L13">
        <f>IF(G13="pass",1,IF(G13="partial",0.5,IF(G13="fail",0,"")))</f>
        <v/>
      </c>
      <c r="M13">
        <f>IF(OR(G13="pass",G13="partial",G13="fail"),E13,0)</f>
        <v/>
      </c>
      <c r="N13">
        <f>IF(M13&gt;0,E13*L13,0)</f>
        <v/>
      </c>
      <c r="O13">
        <f>IF(M13&gt;0,E13*(1-L13),0)</f>
        <v/>
      </c>
    </row>
    <row r="14">
      <c r="A14" s="2" t="n">
        <v>13</v>
      </c>
      <c r="B14" s="2" t="inlineStr">
        <is>
          <t>Clarity</t>
        </is>
      </c>
      <c r="C14" s="2" t="inlineStr">
        <is>
          <t>An About page names the founders or team and the location.</t>
        </is>
      </c>
      <c r="D14" s="2" t="inlineStr">
        <is>
          <t>N</t>
        </is>
      </c>
      <c r="E14" s="4" t="n">
        <v>1</v>
      </c>
      <c r="F14" s="2" t="inlineStr">
        <is>
          <t>[Judgment] Supports trust and verification. No study cited.</t>
        </is>
      </c>
      <c r="G14" s="4" t="n"/>
      <c r="H14" s="4" t="n"/>
      <c r="I14" s="4" t="n"/>
      <c r="J14" s="4" t="n"/>
      <c r="K14" s="4" t="n"/>
      <c r="L14">
        <f>IF(G14="pass",1,IF(G14="partial",0.5,IF(G14="fail",0,"")))</f>
        <v/>
      </c>
      <c r="M14">
        <f>IF(OR(G14="pass",G14="partial",G14="fail"),E14,0)</f>
        <v/>
      </c>
      <c r="N14">
        <f>IF(M14&gt;0,E14*L14,0)</f>
        <v/>
      </c>
      <c r="O14">
        <f>IF(M14&gt;0,E14*(1-L14),0)</f>
        <v/>
      </c>
    </row>
    <row r="15">
      <c r="A15" s="2" t="n">
        <v>14</v>
      </c>
      <c r="B15" s="2" t="inlineStr">
        <is>
          <t>Clarity</t>
        </is>
      </c>
      <c r="C15" s="2" t="inlineStr">
        <is>
          <t>Organization JSON-LD with name, url, logo and sameAs links to your real profiles.</t>
        </is>
      </c>
      <c r="D15" s="2" t="inlineStr">
        <is>
          <t>N</t>
        </is>
      </c>
      <c r="E15" s="4" t="n">
        <v>2</v>
      </c>
      <c r="F15" s="2" t="inlineStr">
        <is>
          <t>[Judgment] Machine-readable identity. Google says no special AI markup is needed, so weight reflects ordinary hygiene.</t>
        </is>
      </c>
      <c r="G15" s="4" t="n"/>
      <c r="H15" s="4" t="n"/>
      <c r="I15" s="4" t="n"/>
      <c r="J15" s="4" t="n"/>
      <c r="K15" s="4" t="n"/>
      <c r="L15">
        <f>IF(G15="pass",1,IF(G15="partial",0.5,IF(G15="fail",0,"")))</f>
        <v/>
      </c>
      <c r="M15">
        <f>IF(OR(G15="pass",G15="partial",G15="fail"),E15,0)</f>
        <v/>
      </c>
      <c r="N15">
        <f>IF(M15&gt;0,E15*L15,0)</f>
        <v/>
      </c>
      <c r="O15">
        <f>IF(M15&gt;0,E15*(1-L15),0)</f>
        <v/>
      </c>
    </row>
    <row r="16">
      <c r="A16" s="2" t="n">
        <v>15</v>
      </c>
      <c r="B16" s="2" t="inlineStr">
        <is>
          <t>Clarity</t>
        </is>
      </c>
      <c r="C16" s="2" t="inlineStr">
        <is>
          <t>Each product or service has its own page with a plain definition in the first 2 sentences.</t>
        </is>
      </c>
      <c r="D16" s="2" t="inlineStr">
        <is>
          <t>N</t>
        </is>
      </c>
      <c r="E16" s="4" t="n">
        <v>2</v>
      </c>
      <c r="F16" s="2" t="inlineStr">
        <is>
          <t>[Judgment] A page per offer gives each question a page to answer it.</t>
        </is>
      </c>
      <c r="G16" s="4" t="n"/>
      <c r="H16" s="4" t="n"/>
      <c r="I16" s="4" t="n"/>
      <c r="J16" s="4" t="n"/>
      <c r="K16" s="4" t="n"/>
      <c r="L16">
        <f>IF(G16="pass",1,IF(G16="partial",0.5,IF(G16="fail",0,"")))</f>
        <v/>
      </c>
      <c r="M16">
        <f>IF(OR(G16="pass",G16="partial",G16="fail"),E16,0)</f>
        <v/>
      </c>
      <c r="N16">
        <f>IF(M16&gt;0,E16*L16,0)</f>
        <v/>
      </c>
      <c r="O16">
        <f>IF(M16&gt;0,E16*(1-L16),0)</f>
        <v/>
      </c>
    </row>
    <row r="17">
      <c r="A17" s="2" t="n">
        <v>16</v>
      </c>
      <c r="B17" s="2" t="inlineStr">
        <is>
          <t>Clarity</t>
        </is>
      </c>
      <c r="C17" s="2" t="inlineStr">
        <is>
          <t>Pricing, or a clear price range, is on the page. Engines and buyers both skip pages that hide it.</t>
        </is>
      </c>
      <c r="D17" s="2" t="inlineStr">
        <is>
          <t>N</t>
        </is>
      </c>
      <c r="E17" s="4" t="n">
        <v>1</v>
      </c>
      <c r="F17" s="2" t="inlineStr">
        <is>
          <t>[Judgment] Buyer-facing clarity. The checklist's claim that engines skip hidden pricing is a judgment, not a measured result.</t>
        </is>
      </c>
      <c r="G17" s="4" t="n"/>
      <c r="H17" s="4" t="n"/>
      <c r="I17" s="4" t="n"/>
      <c r="J17" s="4" t="n"/>
      <c r="K17" s="4" t="n"/>
      <c r="L17">
        <f>IF(G17="pass",1,IF(G17="partial",0.5,IF(G17="fail",0,"")))</f>
        <v/>
      </c>
      <c r="M17">
        <f>IF(OR(G17="pass",G17="partial",G17="fail"),E17,0)</f>
        <v/>
      </c>
      <c r="N17">
        <f>IF(M17&gt;0,E17*L17,0)</f>
        <v/>
      </c>
      <c r="O17">
        <f>IF(M17&gt;0,E17*(1-L17),0)</f>
        <v/>
      </c>
    </row>
    <row r="18">
      <c r="A18" s="2" t="n">
        <v>17</v>
      </c>
      <c r="B18" s="2" t="inlineStr">
        <is>
          <t>Clarity</t>
        </is>
      </c>
      <c r="C18" s="2" t="inlineStr">
        <is>
          <t>Contact details and a way to reach a human are on the site.</t>
        </is>
      </c>
      <c r="D18" s="2" t="inlineStr">
        <is>
          <t>N</t>
        </is>
      </c>
      <c r="E18" s="4" t="n">
        <v>1</v>
      </c>
      <c r="F18" s="2" t="inlineStr">
        <is>
          <t>[Judgment] Basic trust signal.</t>
        </is>
      </c>
      <c r="G18" s="4" t="n"/>
      <c r="H18" s="4" t="n"/>
      <c r="I18" s="4" t="n"/>
      <c r="J18" s="4" t="n"/>
      <c r="K18" s="4" t="n"/>
      <c r="L18">
        <f>IF(G18="pass",1,IF(G18="partial",0.5,IF(G18="fail",0,"")))</f>
        <v/>
      </c>
      <c r="M18">
        <f>IF(OR(G18="pass",G18="partial",G18="fail"),E18,0)</f>
        <v/>
      </c>
      <c r="N18">
        <f>IF(M18&gt;0,E18*L18,0)</f>
        <v/>
      </c>
      <c r="O18">
        <f>IF(M18&gt;0,E18*(1-L18),0)</f>
        <v/>
      </c>
    </row>
    <row r="19">
      <c r="A19" s="2" t="n">
        <v>18</v>
      </c>
      <c r="B19" s="2" t="inlineStr">
        <is>
          <t>Clarity</t>
        </is>
      </c>
      <c r="C19" s="2" t="inlineStr">
        <is>
          <t>A short llms.txt points to your most useful pages. Support for it varies by engine; it costs little, so add it and don't rely on it.</t>
        </is>
      </c>
      <c r="D19" s="2" t="inlineStr">
        <is>
          <t>Y</t>
        </is>
      </c>
      <c r="E19" s="4" t="n">
        <v>1</v>
      </c>
      <c r="F19" s="2" t="inlineStr">
        <is>
          <t>[Hypothesis] llms.txt is a community proposal (llmstxt.org); Google says no AI-specific files are needed. Cheap to add, unproven.</t>
        </is>
      </c>
      <c r="G19" s="4" t="n"/>
      <c r="H19" s="4" t="n"/>
      <c r="I19" s="4" t="n"/>
      <c r="J19" s="4" t="n"/>
      <c r="K19" s="4" t="n"/>
      <c r="L19">
        <f>IF(G19="pass",1,IF(G19="partial",0.5,IF(G19="fail",0,"")))</f>
        <v/>
      </c>
      <c r="M19">
        <f>IF(OR(G19="pass",G19="partial",G19="fail"),E19,0)</f>
        <v/>
      </c>
      <c r="N19">
        <f>IF(M19&gt;0,E19*L19,0)</f>
        <v/>
      </c>
      <c r="O19">
        <f>IF(M19&gt;0,E19*(1-L19),0)</f>
        <v/>
      </c>
    </row>
    <row r="20">
      <c r="A20" s="2" t="n">
        <v>19</v>
      </c>
      <c r="B20" s="2" t="inlineStr">
        <is>
          <t>Clarity</t>
        </is>
      </c>
      <c r="C20" s="2" t="inlineStr">
        <is>
          <t>The structured data validates, and matches the visible text on the page.</t>
        </is>
      </c>
      <c r="D20" s="2" t="inlineStr">
        <is>
          <t>N</t>
        </is>
      </c>
      <c r="E20" s="4" t="n">
        <v>2</v>
      </c>
      <c r="F20" s="2" t="inlineStr">
        <is>
          <t>[Source] Google's structured data policies: markup must match visible content.</t>
        </is>
      </c>
      <c r="G20" s="4" t="n"/>
      <c r="H20" s="4" t="n"/>
      <c r="I20" s="4" t="n"/>
      <c r="J20" s="4" t="n"/>
      <c r="K20" s="4" t="n"/>
      <c r="L20">
        <f>IF(G20="pass",1,IF(G20="partial",0.5,IF(G20="fail",0,"")))</f>
        <v/>
      </c>
      <c r="M20">
        <f>IF(OR(G20="pass",G20="partial",G20="fail"),E20,0)</f>
        <v/>
      </c>
      <c r="N20">
        <f>IF(M20&gt;0,E20*L20,0)</f>
        <v/>
      </c>
      <c r="O20">
        <f>IF(M20&gt;0,E20*(1-L20),0)</f>
        <v/>
      </c>
    </row>
    <row r="21">
      <c r="A21" s="2" t="n">
        <v>20</v>
      </c>
      <c r="B21" s="2" t="inlineStr">
        <is>
          <t>Clarity</t>
        </is>
      </c>
      <c r="C21" s="2" t="inlineStr">
        <is>
          <t>No contradictions between pages (prices, claims, product names).</t>
        </is>
      </c>
      <c r="D21" s="2" t="inlineStr">
        <is>
          <t>N</t>
        </is>
      </c>
      <c r="E21" s="4" t="n">
        <v>2</v>
      </c>
      <c r="F21" s="2" t="inlineStr">
        <is>
          <t>[Judgment] Conflicting facts make any summary of you unreliable.</t>
        </is>
      </c>
      <c r="G21" s="4" t="n"/>
      <c r="H21" s="4" t="n"/>
      <c r="I21" s="4" t="n"/>
      <c r="J21" s="4" t="n"/>
      <c r="K21" s="4" t="n"/>
      <c r="L21">
        <f>IF(G21="pass",1,IF(G21="partial",0.5,IF(G21="fail",0,"")))</f>
        <v/>
      </c>
      <c r="M21">
        <f>IF(OR(G21="pass",G21="partial",G21="fail"),E21,0)</f>
        <v/>
      </c>
      <c r="N21">
        <f>IF(M21&gt;0,E21*L21,0)</f>
        <v/>
      </c>
      <c r="O21">
        <f>IF(M21&gt;0,E21*(1-L21),0)</f>
        <v/>
      </c>
    </row>
    <row r="22">
      <c r="A22" s="2" t="n">
        <v>21</v>
      </c>
      <c r="B22" s="2" t="inlineStr">
        <is>
          <t>Answers</t>
        </is>
      </c>
      <c r="C22" s="2" t="inlineStr">
        <is>
          <t>You have a list of 30 to 50 real buyer questions (see the prompt panel guide) and know which page answers each.</t>
        </is>
      </c>
      <c r="D22" s="2" t="inlineStr">
        <is>
          <t>N</t>
        </is>
      </c>
      <c r="E22" s="4" t="n">
        <v>2</v>
      </c>
      <c r="F22" s="2" t="inlineStr">
        <is>
          <t>[Judgment] Without a question list you cannot tell which page should answer what.</t>
        </is>
      </c>
      <c r="G22" s="4" t="n"/>
      <c r="H22" s="4" t="n"/>
      <c r="I22" s="4" t="n"/>
      <c r="J22" s="4" t="n"/>
      <c r="K22" s="4" t="n"/>
      <c r="L22">
        <f>IF(G22="pass",1,IF(G22="partial",0.5,IF(G22="fail",0,"")))</f>
        <v/>
      </c>
      <c r="M22">
        <f>IF(OR(G22="pass",G22="partial",G22="fail"),E22,0)</f>
        <v/>
      </c>
      <c r="N22">
        <f>IF(M22&gt;0,E22*L22,0)</f>
        <v/>
      </c>
      <c r="O22">
        <f>IF(M22&gt;0,E22*(1-L22),0)</f>
        <v/>
      </c>
    </row>
    <row r="23">
      <c r="A23" s="2" t="n">
        <v>22</v>
      </c>
      <c r="B23" s="2" t="inlineStr">
        <is>
          <t>Answers</t>
        </is>
      </c>
      <c r="C23" s="2" t="inlineStr">
        <is>
          <t>Each target page opens with a direct 2 to 3 sentence answer before the story.</t>
        </is>
      </c>
      <c r="D23" s="2" t="inlineStr">
        <is>
          <t>N</t>
        </is>
      </c>
      <c r="E23" s="4" t="n">
        <v>2</v>
      </c>
      <c r="F23" s="2" t="inlineStr">
        <is>
          <t>[Judgment] Direct answers are good writing practice; effect on AI citations not established.</t>
        </is>
      </c>
      <c r="G23" s="4" t="n"/>
      <c r="H23" s="4" t="n"/>
      <c r="I23" s="4" t="n"/>
      <c r="J23" s="4" t="n"/>
      <c r="K23" s="4" t="n"/>
      <c r="L23">
        <f>IF(G23="pass",1,IF(G23="partial",0.5,IF(G23="fail",0,"")))</f>
        <v/>
      </c>
      <c r="M23">
        <f>IF(OR(G23="pass",G23="partial",G23="fail"),E23,0)</f>
        <v/>
      </c>
      <c r="N23">
        <f>IF(M23&gt;0,E23*L23,0)</f>
        <v/>
      </c>
      <c r="O23">
        <f>IF(M23&gt;0,E23*(1-L23),0)</f>
        <v/>
      </c>
    </row>
    <row r="24">
      <c r="A24" s="2" t="n">
        <v>23</v>
      </c>
      <c r="B24" s="2" t="inlineStr">
        <is>
          <t>Answers</t>
        </is>
      </c>
      <c r="C24" s="2" t="inlineStr">
        <is>
          <t>Headings are written as the questions buyers ask.</t>
        </is>
      </c>
      <c r="D24" s="2" t="inlineStr">
        <is>
          <t>N</t>
        </is>
      </c>
      <c r="E24" s="4" t="n">
        <v>1</v>
      </c>
      <c r="F24" s="2" t="inlineStr">
        <is>
          <t>[Judgment] Style choice that mirrors how buyers ask.</t>
        </is>
      </c>
      <c r="G24" s="4" t="n"/>
      <c r="H24" s="4" t="n"/>
      <c r="I24" s="4" t="n"/>
      <c r="J24" s="4" t="n"/>
      <c r="K24" s="4" t="n"/>
      <c r="L24">
        <f>IF(G24="pass",1,IF(G24="partial",0.5,IF(G24="fail",0,"")))</f>
        <v/>
      </c>
      <c r="M24">
        <f>IF(OR(G24="pass",G24="partial",G24="fail"),E24,0)</f>
        <v/>
      </c>
      <c r="N24">
        <f>IF(M24&gt;0,E24*L24,0)</f>
        <v/>
      </c>
      <c r="O24">
        <f>IF(M24&gt;0,E24*(1-L24),0)</f>
        <v/>
      </c>
    </row>
    <row r="25">
      <c r="A25" s="2" t="n">
        <v>24</v>
      </c>
      <c r="B25" s="2" t="inlineStr">
        <is>
          <t>Answers</t>
        </is>
      </c>
      <c r="C25" s="2" t="inlineStr">
        <is>
          <t>Comparisons are in real HTML tables, not images.</t>
        </is>
      </c>
      <c r="D25" s="2" t="inlineStr">
        <is>
          <t>N</t>
        </is>
      </c>
      <c r="E25" s="4" t="n">
        <v>1</v>
      </c>
      <c r="F25" s="2" t="inlineStr">
        <is>
          <t>[Judgment] Text in HTML is readable by more tools than images.</t>
        </is>
      </c>
      <c r="G25" s="4" t="n"/>
      <c r="H25" s="4" t="n"/>
      <c r="I25" s="4" t="n"/>
      <c r="J25" s="4" t="n"/>
      <c r="K25" s="4" t="n"/>
      <c r="L25">
        <f>IF(G25="pass",1,IF(G25="partial",0.5,IF(G25="fail",0,"")))</f>
        <v/>
      </c>
      <c r="M25">
        <f>IF(OR(G25="pass",G25="partial",G25="fail"),E25,0)</f>
        <v/>
      </c>
      <c r="N25">
        <f>IF(M25&gt;0,E25*L25,0)</f>
        <v/>
      </c>
      <c r="O25">
        <f>IF(M25&gt;0,E25*(1-L25),0)</f>
        <v/>
      </c>
    </row>
    <row r="26">
      <c r="A26" s="2" t="n">
        <v>25</v>
      </c>
      <c r="B26" s="2" t="inlineStr">
        <is>
          <t>Answers</t>
        </is>
      </c>
      <c r="C26" s="2" t="inlineStr">
        <is>
          <t>Definitions, steps and lists use proper list markup.</t>
        </is>
      </c>
      <c r="D26" s="2" t="inlineStr">
        <is>
          <t>N</t>
        </is>
      </c>
      <c r="E26" s="4" t="n">
        <v>1</v>
      </c>
      <c r="F26" s="2" t="inlineStr">
        <is>
          <t>[Judgment] Proper markup helps any parser.</t>
        </is>
      </c>
      <c r="G26" s="4" t="n"/>
      <c r="H26" s="4" t="n"/>
      <c r="I26" s="4" t="n"/>
      <c r="J26" s="4" t="n"/>
      <c r="K26" s="4" t="n"/>
      <c r="L26">
        <f>IF(G26="pass",1,IF(G26="partial",0.5,IF(G26="fail",0,"")))</f>
        <v/>
      </c>
      <c r="M26">
        <f>IF(OR(G26="pass",G26="partial",G26="fail"),E26,0)</f>
        <v/>
      </c>
      <c r="N26">
        <f>IF(M26&gt;0,E26*L26,0)</f>
        <v/>
      </c>
      <c r="O26">
        <f>IF(M26&gt;0,E26*(1-L26),0)</f>
        <v/>
      </c>
    </row>
    <row r="27">
      <c r="A27" s="2" t="n">
        <v>26</v>
      </c>
      <c r="B27" s="2" t="inlineStr">
        <is>
          <t>Answers</t>
        </is>
      </c>
      <c r="C27" s="2" t="inlineStr">
        <is>
          <t>Each page states who it is for and who it isn't for.</t>
        </is>
      </c>
      <c r="D27" s="2" t="inlineStr">
        <is>
          <t>N</t>
        </is>
      </c>
      <c r="E27" s="4" t="n">
        <v>1</v>
      </c>
      <c r="F27" s="2" t="inlineStr">
        <is>
          <t>[Judgment] Fit statements reduce wrong-fit recommendations (not measured).</t>
        </is>
      </c>
      <c r="G27" s="4" t="n"/>
      <c r="H27" s="4" t="n"/>
      <c r="I27" s="4" t="n"/>
      <c r="J27" s="4" t="n"/>
      <c r="K27" s="4" t="n"/>
      <c r="L27">
        <f>IF(G27="pass",1,IF(G27="partial",0.5,IF(G27="fail",0,"")))</f>
        <v/>
      </c>
      <c r="M27">
        <f>IF(OR(G27="pass",G27="partial",G27="fail"),E27,0)</f>
        <v/>
      </c>
      <c r="N27">
        <f>IF(M27&gt;0,E27*L27,0)</f>
        <v/>
      </c>
      <c r="O27">
        <f>IF(M27&gt;0,E27*(1-L27),0)</f>
        <v/>
      </c>
    </row>
    <row r="28">
      <c r="A28" s="2" t="n">
        <v>27</v>
      </c>
      <c r="B28" s="2" t="inlineStr">
        <is>
          <t>Answers</t>
        </is>
      </c>
      <c r="C28" s="2" t="inlineStr">
        <is>
          <t>Claims carry a source, a date or a method on the page.</t>
        </is>
      </c>
      <c r="D28" s="2" t="inlineStr">
        <is>
          <t>N</t>
        </is>
      </c>
      <c r="E28" s="4" t="n">
        <v>2</v>
      </c>
      <c r="F28" s="2" t="inlineStr">
        <is>
          <t>[Judgment] Traceable claims are what a careful reader or engine can verify.</t>
        </is>
      </c>
      <c r="G28" s="4" t="n"/>
      <c r="H28" s="4" t="n"/>
      <c r="I28" s="4" t="n"/>
      <c r="J28" s="4" t="n"/>
      <c r="K28" s="4" t="n"/>
      <c r="L28">
        <f>IF(G28="pass",1,IF(G28="partial",0.5,IF(G28="fail",0,"")))</f>
        <v/>
      </c>
      <c r="M28">
        <f>IF(OR(G28="pass",G28="partial",G28="fail"),E28,0)</f>
        <v/>
      </c>
      <c r="N28">
        <f>IF(M28&gt;0,E28*L28,0)</f>
        <v/>
      </c>
      <c r="O28">
        <f>IF(M28&gt;0,E28*(1-L28),0)</f>
        <v/>
      </c>
    </row>
    <row r="29">
      <c r="A29" s="2" t="n">
        <v>28</v>
      </c>
      <c r="B29" s="2" t="inlineStr">
        <is>
          <t>Answers</t>
        </is>
      </c>
      <c r="C29" s="2" t="inlineStr">
        <is>
          <t>An FAQ section exists where it truly helps, and the visible questions match any FAQ schema.</t>
        </is>
      </c>
      <c r="D29" s="2" t="inlineStr">
        <is>
          <t>N</t>
        </is>
      </c>
      <c r="E29" s="4" t="n">
        <v>1</v>
      </c>
      <c r="F29" s="2" t="inlineStr">
        <is>
          <t>[Source+judgment] Google: markup must match visible content. Add FAQ only where it helps.</t>
        </is>
      </c>
      <c r="G29" s="4" t="n"/>
      <c r="H29" s="4" t="n"/>
      <c r="I29" s="4" t="n"/>
      <c r="J29" s="4" t="n"/>
      <c r="K29" s="4" t="n"/>
      <c r="L29">
        <f>IF(G29="pass",1,IF(G29="partial",0.5,IF(G29="fail",0,"")))</f>
        <v/>
      </c>
      <c r="M29">
        <f>IF(OR(G29="pass",G29="partial",G29="fail"),E29,0)</f>
        <v/>
      </c>
      <c r="N29">
        <f>IF(M29&gt;0,E29*L29,0)</f>
        <v/>
      </c>
      <c r="O29">
        <f>IF(M29&gt;0,E29*(1-L29),0)</f>
        <v/>
      </c>
    </row>
    <row r="30">
      <c r="A30" s="2" t="n">
        <v>29</v>
      </c>
      <c r="B30" s="2" t="inlineStr">
        <is>
          <t>Answers</t>
        </is>
      </c>
      <c r="C30" s="2" t="inlineStr">
        <is>
          <t>Pages show a "last updated" date, and you update it only when content actually changes.</t>
        </is>
      </c>
      <c r="D30" s="2" t="inlineStr">
        <is>
          <t>N</t>
        </is>
      </c>
      <c r="E30" s="4" t="n">
        <v>1</v>
      </c>
      <c r="F30" s="2" t="inlineStr">
        <is>
          <t>[Judgment] Honest dates help readers; do not fake updates.</t>
        </is>
      </c>
      <c r="G30" s="4" t="n"/>
      <c r="H30" s="4" t="n"/>
      <c r="I30" s="4" t="n"/>
      <c r="J30" s="4" t="n"/>
      <c r="K30" s="4" t="n"/>
      <c r="L30">
        <f>IF(G30="pass",1,IF(G30="partial",0.5,IF(G30="fail",0,"")))</f>
        <v/>
      </c>
      <c r="M30">
        <f>IF(OR(G30="pass",G30="partial",G30="fail"),E30,0)</f>
        <v/>
      </c>
      <c r="N30">
        <f>IF(M30&gt;0,E30*L30,0)</f>
        <v/>
      </c>
      <c r="O30">
        <f>IF(M30&gt;0,E30*(1-L30),0)</f>
        <v/>
      </c>
    </row>
    <row r="31">
      <c r="A31" s="2" t="n">
        <v>30</v>
      </c>
      <c r="B31" s="2" t="inlineStr">
        <is>
          <t>Answers</t>
        </is>
      </c>
      <c r="C31" s="2" t="inlineStr">
        <is>
          <t>Each page has a named author or owner where that makes sense.</t>
        </is>
      </c>
      <c r="D31" s="2" t="inlineStr">
        <is>
          <t>N</t>
        </is>
      </c>
      <c r="E31" s="4" t="n">
        <v>1</v>
      </c>
      <c r="F31" s="2" t="inlineStr">
        <is>
          <t>[Judgment] Accountability signal where it fits.</t>
        </is>
      </c>
      <c r="G31" s="4" t="n"/>
      <c r="H31" s="4" t="n"/>
      <c r="I31" s="4" t="n"/>
      <c r="J31" s="4" t="n"/>
      <c r="K31" s="4" t="n"/>
      <c r="L31">
        <f>IF(G31="pass",1,IF(G31="partial",0.5,IF(G31="fail",0,"")))</f>
        <v/>
      </c>
      <c r="M31">
        <f>IF(OR(G31="pass",G31="partial",G31="fail"),E31,0)</f>
        <v/>
      </c>
      <c r="N31">
        <f>IF(M31&gt;0,E31*L31,0)</f>
        <v/>
      </c>
      <c r="O31">
        <f>IF(M31&gt;0,E31*(1-L31),0)</f>
        <v/>
      </c>
    </row>
    <row r="32">
      <c r="A32" s="2" t="n">
        <v>31</v>
      </c>
      <c r="B32" s="2" t="inlineStr">
        <is>
          <t>Proof</t>
        </is>
      </c>
      <c r="C32" s="2" t="inlineStr">
        <is>
          <t>You appear on the third-party sites that AI engines cite for your category. Find them: ask each engine your category questions and list the cited domains.</t>
        </is>
      </c>
      <c r="D32" s="2" t="inlineStr">
        <is>
          <t>N</t>
        </is>
      </c>
      <c r="E32" s="4" t="n">
        <v>2</v>
      </c>
      <c r="F32" s="2" t="inlineStr">
        <is>
          <t>[Judgment] The source-gap check: shows where engines look when you are absent. Effect of closing gaps is not established.</t>
        </is>
      </c>
      <c r="G32" s="4" t="n"/>
      <c r="H32" s="4" t="n"/>
      <c r="I32" s="4" t="n"/>
      <c r="J32" s="4" t="n"/>
      <c r="K32" s="4" t="n"/>
      <c r="L32">
        <f>IF(G32="pass",1,IF(G32="partial",0.5,IF(G32="fail",0,"")))</f>
        <v/>
      </c>
      <c r="M32">
        <f>IF(OR(G32="pass",G32="partial",G32="fail"),E32,0)</f>
        <v/>
      </c>
      <c r="N32">
        <f>IF(M32&gt;0,E32*L32,0)</f>
        <v/>
      </c>
      <c r="O32">
        <f>IF(M32&gt;0,E32*(1-L32),0)</f>
        <v/>
      </c>
    </row>
    <row r="33">
      <c r="A33" s="2" t="n">
        <v>32</v>
      </c>
      <c r="B33" s="2" t="inlineStr">
        <is>
          <t>Proof</t>
        </is>
      </c>
      <c r="C33" s="2" t="inlineStr">
        <is>
          <t>Your profiles on those sites are complete and consistent with your site.</t>
        </is>
      </c>
      <c r="D33" s="2" t="inlineStr">
        <is>
          <t>N</t>
        </is>
      </c>
      <c r="E33" s="4" t="n">
        <v>1</v>
      </c>
      <c r="F33" s="2" t="inlineStr">
        <is>
          <t>[Judgment] Consistency across profiles.</t>
        </is>
      </c>
      <c r="G33" s="4" t="n"/>
      <c r="H33" s="4" t="n"/>
      <c r="I33" s="4" t="n"/>
      <c r="J33" s="4" t="n"/>
      <c r="K33" s="4" t="n"/>
      <c r="L33">
        <f>IF(G33="pass",1,IF(G33="partial",0.5,IF(G33="fail",0,"")))</f>
        <v/>
      </c>
      <c r="M33">
        <f>IF(OR(G33="pass",G33="partial",G33="fail"),E33,0)</f>
        <v/>
      </c>
      <c r="N33">
        <f>IF(M33&gt;0,E33*L33,0)</f>
        <v/>
      </c>
      <c r="O33">
        <f>IF(M33&gt;0,E33*(1-L33),0)</f>
        <v/>
      </c>
    </row>
    <row r="34">
      <c r="A34" s="2" t="n">
        <v>33</v>
      </c>
      <c r="B34" s="2" t="inlineStr">
        <is>
          <t>Proof</t>
        </is>
      </c>
      <c r="C34" s="2" t="inlineStr">
        <is>
          <t>You have real reviews on at least one platform buyers use. (Never buy or fabricate them.)</t>
        </is>
      </c>
      <c r="D34" s="2" t="inlineStr">
        <is>
          <t>N</t>
        </is>
      </c>
      <c r="E34" s="4" t="n">
        <v>1</v>
      </c>
      <c r="F34" s="2" t="inlineStr">
        <is>
          <t>[Judgment] Real reviews only. No study cited.</t>
        </is>
      </c>
      <c r="G34" s="4" t="n"/>
      <c r="H34" s="4" t="n"/>
      <c r="I34" s="4" t="n"/>
      <c r="J34" s="4" t="n"/>
      <c r="K34" s="4" t="n"/>
      <c r="L34">
        <f>IF(G34="pass",1,IF(G34="partial",0.5,IF(G34="fail",0,"")))</f>
        <v/>
      </c>
      <c r="M34">
        <f>IF(OR(G34="pass",G34="partial",G34="fail"),E34,0)</f>
        <v/>
      </c>
      <c r="N34">
        <f>IF(M34&gt;0,E34*L34,0)</f>
        <v/>
      </c>
      <c r="O34">
        <f>IF(M34&gt;0,E34*(1-L34),0)</f>
        <v/>
      </c>
    </row>
    <row r="35">
      <c r="A35" s="2" t="n">
        <v>34</v>
      </c>
      <c r="B35" s="2" t="inlineStr">
        <is>
          <t>Proof</t>
        </is>
      </c>
      <c r="C35" s="2" t="inlineStr">
        <is>
          <t>You've published at least one original piece of data or a method others can cite.</t>
        </is>
      </c>
      <c r="D35" s="2" t="inlineStr">
        <is>
          <t>N</t>
        </is>
      </c>
      <c r="E35" s="4" t="n">
        <v>1</v>
      </c>
      <c r="F35" s="2" t="inlineStr">
        <is>
          <t>[Judgment] Original data can be cited by others; outcome not guaranteed.</t>
        </is>
      </c>
      <c r="G35" s="4" t="n"/>
      <c r="H35" s="4" t="n"/>
      <c r="I35" s="4" t="n"/>
      <c r="J35" s="4" t="n"/>
      <c r="K35" s="4" t="n"/>
      <c r="L35">
        <f>IF(G35="pass",1,IF(G35="partial",0.5,IF(G35="fail",0,"")))</f>
        <v/>
      </c>
      <c r="M35">
        <f>IF(OR(G35="pass",G35="partial",G35="fail"),E35,0)</f>
        <v/>
      </c>
      <c r="N35">
        <f>IF(M35&gt;0,E35*L35,0)</f>
        <v/>
      </c>
      <c r="O35">
        <f>IF(M35&gt;0,E35*(1-L35),0)</f>
        <v/>
      </c>
    </row>
    <row r="36">
      <c r="A36" s="2" t="n">
        <v>35</v>
      </c>
      <c r="B36" s="2" t="inlineStr">
        <is>
          <t>Proof</t>
        </is>
      </c>
      <c r="C36" s="2" t="inlineStr">
        <is>
          <t>Named customers or case studies, only with written consent.</t>
        </is>
      </c>
      <c r="D36" s="2" t="inlineStr">
        <is>
          <t>N</t>
        </is>
      </c>
      <c r="E36" s="4" t="n">
        <v>1</v>
      </c>
      <c r="F36" s="2" t="inlineStr">
        <is>
          <t>[Judgment] Only with written consent.</t>
        </is>
      </c>
      <c r="G36" s="4" t="n"/>
      <c r="H36" s="4" t="n"/>
      <c r="I36" s="4" t="n"/>
      <c r="J36" s="4" t="n"/>
      <c r="K36" s="4" t="n"/>
      <c r="L36">
        <f>IF(G36="pass",1,IF(G36="partial",0.5,IF(G36="fail",0,"")))</f>
        <v/>
      </c>
      <c r="M36">
        <f>IF(OR(G36="pass",G36="partial",G36="fail"),E36,0)</f>
        <v/>
      </c>
      <c r="N36">
        <f>IF(M36&gt;0,E36*L36,0)</f>
        <v/>
      </c>
      <c r="O36">
        <f>IF(M36&gt;0,E36*(1-L36),0)</f>
        <v/>
      </c>
    </row>
    <row r="37">
      <c r="A37" s="2" t="n">
        <v>36</v>
      </c>
      <c r="B37" s="2" t="inlineStr">
        <is>
          <t>Proof</t>
        </is>
      </c>
      <c r="C37" s="2" t="inlineStr">
        <is>
          <t>Your founders or experts have bylines or profiles elsewhere on the web.</t>
        </is>
      </c>
      <c r="D37" s="2" t="inlineStr">
        <is>
          <t>N</t>
        </is>
      </c>
      <c r="E37" s="4" t="n">
        <v>1</v>
      </c>
      <c r="F37" s="2" t="inlineStr">
        <is>
          <t>[Judgment] External author signals.</t>
        </is>
      </c>
      <c r="G37" s="4" t="n"/>
      <c r="H37" s="4" t="n"/>
      <c r="I37" s="4" t="n"/>
      <c r="J37" s="4" t="n"/>
      <c r="K37" s="4" t="n"/>
      <c r="L37">
        <f>IF(G37="pass",1,IF(G37="partial",0.5,IF(G37="fail",0,"")))</f>
        <v/>
      </c>
      <c r="M37">
        <f>IF(OR(G37="pass",G37="partial",G37="fail"),E37,0)</f>
        <v/>
      </c>
      <c r="N37">
        <f>IF(M37&gt;0,E37*L37,0)</f>
        <v/>
      </c>
      <c r="O37">
        <f>IF(M37&gt;0,E37*(1-L37),0)</f>
        <v/>
      </c>
    </row>
    <row r="38">
      <c r="A38" s="2" t="n">
        <v>37</v>
      </c>
      <c r="B38" s="2" t="inlineStr">
        <is>
          <t>Proof</t>
        </is>
      </c>
      <c r="C38" s="2" t="inlineStr">
        <is>
          <t>Wikipedia, Wikidata or industry directories: present where you qualify. Never create promotional entries.</t>
        </is>
      </c>
      <c r="D38" s="2" t="inlineStr">
        <is>
          <t>N</t>
        </is>
      </c>
      <c r="E38" s="4" t="n">
        <v>1</v>
      </c>
      <c r="F38" s="2" t="inlineStr">
        <is>
          <t>[Judgment] Only where you qualify; never promotional.</t>
        </is>
      </c>
      <c r="G38" s="4" t="n"/>
      <c r="H38" s="4" t="n"/>
      <c r="I38" s="4" t="n"/>
      <c r="J38" s="4" t="n"/>
      <c r="K38" s="4" t="n"/>
      <c r="L38">
        <f>IF(G38="pass",1,IF(G38="partial",0.5,IF(G38="fail",0,"")))</f>
        <v/>
      </c>
      <c r="M38">
        <f>IF(OR(G38="pass",G38="partial",G38="fail"),E38,0)</f>
        <v/>
      </c>
      <c r="N38">
        <f>IF(M38&gt;0,E38*L38,0)</f>
        <v/>
      </c>
      <c r="O38">
        <f>IF(M38&gt;0,E38*(1-L38),0)</f>
        <v/>
      </c>
    </row>
    <row r="39">
      <c r="A39" s="2" t="n">
        <v>38</v>
      </c>
      <c r="B39" s="2" t="inlineStr">
        <is>
          <t>Proof</t>
        </is>
      </c>
      <c r="C39" s="2" t="inlineStr">
        <is>
          <t>Press or podcast mentions are linked back to your site.</t>
        </is>
      </c>
      <c r="D39" s="2" t="inlineStr">
        <is>
          <t>N</t>
        </is>
      </c>
      <c r="E39" s="4" t="n">
        <v>1</v>
      </c>
      <c r="F39" s="2" t="inlineStr">
        <is>
          <t>[Judgment] Linked mentions can be traced back.</t>
        </is>
      </c>
      <c r="G39" s="4" t="n"/>
      <c r="H39" s="4" t="n"/>
      <c r="I39" s="4" t="n"/>
      <c r="J39" s="4" t="n"/>
      <c r="K39" s="4" t="n"/>
      <c r="L39">
        <f>IF(G39="pass",1,IF(G39="partial",0.5,IF(G39="fail",0,"")))</f>
        <v/>
      </c>
      <c r="M39">
        <f>IF(OR(G39="pass",G39="partial",G39="fail"),E39,0)</f>
        <v/>
      </c>
      <c r="N39">
        <f>IF(M39&gt;0,E39*L39,0)</f>
        <v/>
      </c>
      <c r="O39">
        <f>IF(M39&gt;0,E39*(1-L39),0)</f>
        <v/>
      </c>
    </row>
    <row r="40">
      <c r="A40" s="2" t="n">
        <v>39</v>
      </c>
      <c r="B40" s="2" t="inlineStr">
        <is>
          <t>Proof</t>
        </is>
      </c>
      <c r="C40" s="2" t="inlineStr">
        <is>
          <t>Competitor and category pages that rank for your buyer questions are reviewed, and you know which sources they use.</t>
        </is>
      </c>
      <c r="D40" s="2" t="inlineStr">
        <is>
          <t>N</t>
        </is>
      </c>
      <c r="E40" s="4" t="n">
        <v>2</v>
      </c>
      <c r="F40" s="2" t="inlineStr">
        <is>
          <t>[Judgment] Competitor review shows which sources engines may use.</t>
        </is>
      </c>
      <c r="G40" s="4" t="n"/>
      <c r="H40" s="4" t="n"/>
      <c r="I40" s="4" t="n"/>
      <c r="J40" s="4" t="n"/>
      <c r="K40" s="4" t="n"/>
      <c r="L40">
        <f>IF(G40="pass",1,IF(G40="partial",0.5,IF(G40="fail",0,"")))</f>
        <v/>
      </c>
      <c r="M40">
        <f>IF(OR(G40="pass",G40="partial",G40="fail"),E40,0)</f>
        <v/>
      </c>
      <c r="N40">
        <f>IF(M40&gt;0,E40*L40,0)</f>
        <v/>
      </c>
      <c r="O40">
        <f>IF(M40&gt;0,E40*(1-L40),0)</f>
        <v/>
      </c>
    </row>
    <row r="41">
      <c r="A41" s="2" t="n">
        <v>40</v>
      </c>
      <c r="B41" s="2" t="inlineStr">
        <is>
          <t>Proof</t>
        </is>
      </c>
      <c r="C41" s="2" t="inlineStr">
        <is>
          <t>Video: key explainers are on YouTube with a transcript and chapters, and embedded on the matching page. Citation share from video varies a lot by engine, so test on your own prompts.</t>
        </is>
      </c>
      <c r="D41" s="2" t="inlineStr">
        <is>
          <t>Y</t>
        </is>
      </c>
      <c r="E41" s="4" t="n">
        <v>1</v>
      </c>
      <c r="F41" s="2" t="inlineStr">
        <is>
          <t>[Hypothesis] The checklist itself says video citation share varies by engine; test on your own prompts.</t>
        </is>
      </c>
      <c r="G41" s="4" t="n"/>
      <c r="H41" s="4" t="n"/>
      <c r="I41" s="4" t="n"/>
      <c r="J41" s="4" t="n"/>
      <c r="K41" s="4" t="n"/>
      <c r="L41">
        <f>IF(G41="pass",1,IF(G41="partial",0.5,IF(G41="fail",0,"")))</f>
        <v/>
      </c>
      <c r="M41">
        <f>IF(OR(G41="pass",G41="partial",G41="fail"),E41,0)</f>
        <v/>
      </c>
      <c r="N41">
        <f>IF(M41&gt;0,E41*L41,0)</f>
        <v/>
      </c>
      <c r="O41">
        <f>IF(M41&gt;0,E41*(1-L41),0)</f>
        <v/>
      </c>
    </row>
  </sheetData>
  <dataValidations count="3">
    <dataValidation sqref="G2:G41" showDropDown="0" showInputMessage="0" showErrorMessage="0" allowBlank="1" type="list">
      <formula1>"pass,partial,fail,unverified"</formula1>
    </dataValidation>
    <dataValidation sqref="K2:K41" showDropDown="0" showInputMessage="0" showErrorMessage="0" allowBlank="1" type="list">
      <formula1>"S,M,L"</formula1>
    </dataValidation>
    <dataValidation sqref="E2:E41" showDropDown="0" showInputMessage="0" showErrorMessage="0" allowBlank="0" type="whole" operator="between">
      <formula1>1</formula1>
      <formula2>3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55" customWidth="1" min="3" max="3"/>
    <col width="10" customWidth="1" min="4" max="4"/>
    <col width="11" customWidth="1" min="5" max="5"/>
    <col width="11" customWidth="1" min="6" max="6"/>
    <col width="14" customWidth="1" min="7" max="7"/>
    <col width="13" customWidth="1" min="8" max="8"/>
    <col width="12" customWidth="1" min="9" max="9"/>
    <col width="12" customWidth="1" min="10" max="10"/>
    <col width="13" customWidth="1" min="11" max="11"/>
    <col width="40" customWidth="1" min="12" max="12"/>
  </cols>
  <sheetData>
    <row r="1">
      <c r="A1" s="3" t="inlineStr">
        <is>
          <t>ID</t>
        </is>
      </c>
      <c r="B1" s="3" t="inlineStr">
        <is>
          <t>Check #</t>
        </is>
      </c>
      <c r="C1" s="3" t="inlineStr">
        <is>
          <t>Finding (what is wrong, where)</t>
        </is>
      </c>
      <c r="D1" s="3" t="inlineStr">
        <is>
          <t>Gap points</t>
        </is>
      </c>
      <c r="E1" s="3" t="inlineStr">
        <is>
          <t>Severity</t>
        </is>
      </c>
      <c r="F1" s="3" t="inlineStr">
        <is>
          <t>Fix effort (S/M/L)</t>
        </is>
      </c>
      <c r="G1" s="3" t="inlineStr">
        <is>
          <t>Owner</t>
        </is>
      </c>
      <c r="H1" s="3" t="inlineStr">
        <is>
          <t>Status</t>
        </is>
      </c>
      <c r="I1" s="3" t="inlineStr">
        <is>
          <t>Date opened</t>
        </is>
      </c>
      <c r="J1" s="3" t="inlineStr">
        <is>
          <t>Date closed</t>
        </is>
      </c>
      <c r="K1" s="3" t="inlineStr">
        <is>
          <t>Priority (gap / effort)</t>
        </is>
      </c>
      <c r="L1" s="3" t="inlineStr">
        <is>
          <t>Notes</t>
        </is>
      </c>
    </row>
    <row r="2">
      <c r="A2" t="inlineStr">
        <is>
          <t>F01</t>
        </is>
      </c>
      <c r="B2" s="4" t="n"/>
      <c r="C2" s="4" t="n"/>
      <c r="D2">
        <f>IF(B2="","",IFERROR(INDEX(Checks!$O$2:$O$41,MATCH(B2,Checks!$A$2:$A$41,0)),""))</f>
        <v/>
      </c>
      <c r="E2" s="4" t="n"/>
      <c r="F2" s="4" t="n"/>
      <c r="G2" s="4" t="n"/>
      <c r="H2" s="4" t="n"/>
      <c r="I2" s="4" t="n"/>
      <c r="J2" s="4" t="n"/>
      <c r="K2">
        <f>IF(OR(D2="",F2=""),"",D2/IF(F2="S",1,IF(F2="M",2,3)))</f>
        <v/>
      </c>
      <c r="L2" s="4" t="n"/>
    </row>
    <row r="3">
      <c r="A3" t="inlineStr">
        <is>
          <t>F02</t>
        </is>
      </c>
      <c r="B3" s="4" t="n"/>
      <c r="C3" s="4" t="n"/>
      <c r="D3">
        <f>IF(B3="","",IFERROR(INDEX(Checks!$O$2:$O$41,MATCH(B3,Checks!$A$2:$A$41,0)),""))</f>
        <v/>
      </c>
      <c r="E3" s="4" t="n"/>
      <c r="F3" s="4" t="n"/>
      <c r="G3" s="4" t="n"/>
      <c r="H3" s="4" t="n"/>
      <c r="I3" s="4" t="n"/>
      <c r="J3" s="4" t="n"/>
      <c r="K3">
        <f>IF(OR(D3="",F3=""),"",D3/IF(F3="S",1,IF(F3="M",2,3)))</f>
        <v/>
      </c>
      <c r="L3" s="4" t="n"/>
    </row>
    <row r="4">
      <c r="A4" t="inlineStr">
        <is>
          <t>F03</t>
        </is>
      </c>
      <c r="B4" s="4" t="n"/>
      <c r="C4" s="4" t="n"/>
      <c r="D4">
        <f>IF(B4="","",IFERROR(INDEX(Checks!$O$2:$O$41,MATCH(B4,Checks!$A$2:$A$41,0)),""))</f>
        <v/>
      </c>
      <c r="E4" s="4" t="n"/>
      <c r="F4" s="4" t="n"/>
      <c r="G4" s="4" t="n"/>
      <c r="H4" s="4" t="n"/>
      <c r="I4" s="4" t="n"/>
      <c r="J4" s="4" t="n"/>
      <c r="K4">
        <f>IF(OR(D4="",F4=""),"",D4/IF(F4="S",1,IF(F4="M",2,3)))</f>
        <v/>
      </c>
      <c r="L4" s="4" t="n"/>
    </row>
    <row r="5">
      <c r="A5" t="inlineStr">
        <is>
          <t>F04</t>
        </is>
      </c>
      <c r="B5" s="4" t="n"/>
      <c r="C5" s="4" t="n"/>
      <c r="D5">
        <f>IF(B5="","",IFERROR(INDEX(Checks!$O$2:$O$41,MATCH(B5,Checks!$A$2:$A$41,0)),""))</f>
        <v/>
      </c>
      <c r="E5" s="4" t="n"/>
      <c r="F5" s="4" t="n"/>
      <c r="G5" s="4" t="n"/>
      <c r="H5" s="4" t="n"/>
      <c r="I5" s="4" t="n"/>
      <c r="J5" s="4" t="n"/>
      <c r="K5">
        <f>IF(OR(D5="",F5=""),"",D5/IF(F5="S",1,IF(F5="M",2,3)))</f>
        <v/>
      </c>
      <c r="L5" s="4" t="n"/>
    </row>
    <row r="6">
      <c r="A6" t="inlineStr">
        <is>
          <t>F05</t>
        </is>
      </c>
      <c r="B6" s="4" t="n"/>
      <c r="C6" s="4" t="n"/>
      <c r="D6">
        <f>IF(B6="","",IFERROR(INDEX(Checks!$O$2:$O$41,MATCH(B6,Checks!$A$2:$A$41,0)),""))</f>
        <v/>
      </c>
      <c r="E6" s="4" t="n"/>
      <c r="F6" s="4" t="n"/>
      <c r="G6" s="4" t="n"/>
      <c r="H6" s="4" t="n"/>
      <c r="I6" s="4" t="n"/>
      <c r="J6" s="4" t="n"/>
      <c r="K6">
        <f>IF(OR(D6="",F6=""),"",D6/IF(F6="S",1,IF(F6="M",2,3)))</f>
        <v/>
      </c>
      <c r="L6" s="4" t="n"/>
    </row>
    <row r="7">
      <c r="A7" t="inlineStr">
        <is>
          <t>F06</t>
        </is>
      </c>
      <c r="B7" s="4" t="n"/>
      <c r="C7" s="4" t="n"/>
      <c r="D7">
        <f>IF(B7="","",IFERROR(INDEX(Checks!$O$2:$O$41,MATCH(B7,Checks!$A$2:$A$41,0)),""))</f>
        <v/>
      </c>
      <c r="E7" s="4" t="n"/>
      <c r="F7" s="4" t="n"/>
      <c r="G7" s="4" t="n"/>
      <c r="H7" s="4" t="n"/>
      <c r="I7" s="4" t="n"/>
      <c r="J7" s="4" t="n"/>
      <c r="K7">
        <f>IF(OR(D7="",F7=""),"",D7/IF(F7="S",1,IF(F7="M",2,3)))</f>
        <v/>
      </c>
      <c r="L7" s="4" t="n"/>
    </row>
    <row r="8">
      <c r="A8" t="inlineStr">
        <is>
          <t>F07</t>
        </is>
      </c>
      <c r="B8" s="4" t="n"/>
      <c r="C8" s="4" t="n"/>
      <c r="D8">
        <f>IF(B8="","",IFERROR(INDEX(Checks!$O$2:$O$41,MATCH(B8,Checks!$A$2:$A$41,0)),""))</f>
        <v/>
      </c>
      <c r="E8" s="4" t="n"/>
      <c r="F8" s="4" t="n"/>
      <c r="G8" s="4" t="n"/>
      <c r="H8" s="4" t="n"/>
      <c r="I8" s="4" t="n"/>
      <c r="J8" s="4" t="n"/>
      <c r="K8">
        <f>IF(OR(D8="",F8=""),"",D8/IF(F8="S",1,IF(F8="M",2,3)))</f>
        <v/>
      </c>
      <c r="L8" s="4" t="n"/>
    </row>
    <row r="9">
      <c r="A9" t="inlineStr">
        <is>
          <t>F08</t>
        </is>
      </c>
      <c r="B9" s="4" t="n"/>
      <c r="C9" s="4" t="n"/>
      <c r="D9">
        <f>IF(B9="","",IFERROR(INDEX(Checks!$O$2:$O$41,MATCH(B9,Checks!$A$2:$A$41,0)),""))</f>
        <v/>
      </c>
      <c r="E9" s="4" t="n"/>
      <c r="F9" s="4" t="n"/>
      <c r="G9" s="4" t="n"/>
      <c r="H9" s="4" t="n"/>
      <c r="I9" s="4" t="n"/>
      <c r="J9" s="4" t="n"/>
      <c r="K9">
        <f>IF(OR(D9="",F9=""),"",D9/IF(F9="S",1,IF(F9="M",2,3)))</f>
        <v/>
      </c>
      <c r="L9" s="4" t="n"/>
    </row>
    <row r="10">
      <c r="A10" t="inlineStr">
        <is>
          <t>F09</t>
        </is>
      </c>
      <c r="B10" s="4" t="n"/>
      <c r="C10" s="4" t="n"/>
      <c r="D10">
        <f>IF(B10="","",IFERROR(INDEX(Checks!$O$2:$O$41,MATCH(B10,Checks!$A$2:$A$41,0)),""))</f>
        <v/>
      </c>
      <c r="E10" s="4" t="n"/>
      <c r="F10" s="4" t="n"/>
      <c r="G10" s="4" t="n"/>
      <c r="H10" s="4" t="n"/>
      <c r="I10" s="4" t="n"/>
      <c r="J10" s="4" t="n"/>
      <c r="K10">
        <f>IF(OR(D10="",F10=""),"",D10/IF(F10="S",1,IF(F10="M",2,3)))</f>
        <v/>
      </c>
      <c r="L10" s="4" t="n"/>
    </row>
    <row r="11">
      <c r="A11" t="inlineStr">
        <is>
          <t>F10</t>
        </is>
      </c>
      <c r="B11" s="4" t="n"/>
      <c r="C11" s="4" t="n"/>
      <c r="D11">
        <f>IF(B11="","",IFERROR(INDEX(Checks!$O$2:$O$41,MATCH(B11,Checks!$A$2:$A$41,0)),""))</f>
        <v/>
      </c>
      <c r="E11" s="4" t="n"/>
      <c r="F11" s="4" t="n"/>
      <c r="G11" s="4" t="n"/>
      <c r="H11" s="4" t="n"/>
      <c r="I11" s="4" t="n"/>
      <c r="J11" s="4" t="n"/>
      <c r="K11">
        <f>IF(OR(D11="",F11=""),"",D11/IF(F11="S",1,IF(F11="M",2,3)))</f>
        <v/>
      </c>
      <c r="L11" s="4" t="n"/>
    </row>
    <row r="12">
      <c r="A12" t="inlineStr">
        <is>
          <t>F11</t>
        </is>
      </c>
      <c r="B12" s="4" t="n"/>
      <c r="C12" s="4" t="n"/>
      <c r="D12">
        <f>IF(B12="","",IFERROR(INDEX(Checks!$O$2:$O$41,MATCH(B12,Checks!$A$2:$A$41,0)),""))</f>
        <v/>
      </c>
      <c r="E12" s="4" t="n"/>
      <c r="F12" s="4" t="n"/>
      <c r="G12" s="4" t="n"/>
      <c r="H12" s="4" t="n"/>
      <c r="I12" s="4" t="n"/>
      <c r="J12" s="4" t="n"/>
      <c r="K12">
        <f>IF(OR(D12="",F12=""),"",D12/IF(F12="S",1,IF(F12="M",2,3)))</f>
        <v/>
      </c>
      <c r="L12" s="4" t="n"/>
    </row>
    <row r="13">
      <c r="A13" t="inlineStr">
        <is>
          <t>F12</t>
        </is>
      </c>
      <c r="B13" s="4" t="n"/>
      <c r="C13" s="4" t="n"/>
      <c r="D13">
        <f>IF(B13="","",IFERROR(INDEX(Checks!$O$2:$O$41,MATCH(B13,Checks!$A$2:$A$41,0)),""))</f>
        <v/>
      </c>
      <c r="E13" s="4" t="n"/>
      <c r="F13" s="4" t="n"/>
      <c r="G13" s="4" t="n"/>
      <c r="H13" s="4" t="n"/>
      <c r="I13" s="4" t="n"/>
      <c r="J13" s="4" t="n"/>
      <c r="K13">
        <f>IF(OR(D13="",F13=""),"",D13/IF(F13="S",1,IF(F13="M",2,3)))</f>
        <v/>
      </c>
      <c r="L13" s="4" t="n"/>
    </row>
    <row r="14">
      <c r="A14" t="inlineStr">
        <is>
          <t>F13</t>
        </is>
      </c>
      <c r="B14" s="4" t="n"/>
      <c r="C14" s="4" t="n"/>
      <c r="D14">
        <f>IF(B14="","",IFERROR(INDEX(Checks!$O$2:$O$41,MATCH(B14,Checks!$A$2:$A$41,0)),""))</f>
        <v/>
      </c>
      <c r="E14" s="4" t="n"/>
      <c r="F14" s="4" t="n"/>
      <c r="G14" s="4" t="n"/>
      <c r="H14" s="4" t="n"/>
      <c r="I14" s="4" t="n"/>
      <c r="J14" s="4" t="n"/>
      <c r="K14">
        <f>IF(OR(D14="",F14=""),"",D14/IF(F14="S",1,IF(F14="M",2,3)))</f>
        <v/>
      </c>
      <c r="L14" s="4" t="n"/>
    </row>
    <row r="15">
      <c r="A15" t="inlineStr">
        <is>
          <t>F14</t>
        </is>
      </c>
      <c r="B15" s="4" t="n"/>
      <c r="C15" s="4" t="n"/>
      <c r="D15">
        <f>IF(B15="","",IFERROR(INDEX(Checks!$O$2:$O$41,MATCH(B15,Checks!$A$2:$A$41,0)),""))</f>
        <v/>
      </c>
      <c r="E15" s="4" t="n"/>
      <c r="F15" s="4" t="n"/>
      <c r="G15" s="4" t="n"/>
      <c r="H15" s="4" t="n"/>
      <c r="I15" s="4" t="n"/>
      <c r="J15" s="4" t="n"/>
      <c r="K15">
        <f>IF(OR(D15="",F15=""),"",D15/IF(F15="S",1,IF(F15="M",2,3)))</f>
        <v/>
      </c>
      <c r="L15" s="4" t="n"/>
    </row>
    <row r="16">
      <c r="A16" t="inlineStr">
        <is>
          <t>F15</t>
        </is>
      </c>
      <c r="B16" s="4" t="n"/>
      <c r="C16" s="4" t="n"/>
      <c r="D16">
        <f>IF(B16="","",IFERROR(INDEX(Checks!$O$2:$O$41,MATCH(B16,Checks!$A$2:$A$41,0)),""))</f>
        <v/>
      </c>
      <c r="E16" s="4" t="n"/>
      <c r="F16" s="4" t="n"/>
      <c r="G16" s="4" t="n"/>
      <c r="H16" s="4" t="n"/>
      <c r="I16" s="4" t="n"/>
      <c r="J16" s="4" t="n"/>
      <c r="K16">
        <f>IF(OR(D16="",F16=""),"",D16/IF(F16="S",1,IF(F16="M",2,3)))</f>
        <v/>
      </c>
      <c r="L16" s="4" t="n"/>
    </row>
    <row r="17">
      <c r="A17" t="inlineStr">
        <is>
          <t>F16</t>
        </is>
      </c>
      <c r="B17" s="4" t="n"/>
      <c r="C17" s="4" t="n"/>
      <c r="D17">
        <f>IF(B17="","",IFERROR(INDEX(Checks!$O$2:$O$41,MATCH(B17,Checks!$A$2:$A$41,0)),""))</f>
        <v/>
      </c>
      <c r="E17" s="4" t="n"/>
      <c r="F17" s="4" t="n"/>
      <c r="G17" s="4" t="n"/>
      <c r="H17" s="4" t="n"/>
      <c r="I17" s="4" t="n"/>
      <c r="J17" s="4" t="n"/>
      <c r="K17">
        <f>IF(OR(D17="",F17=""),"",D17/IF(F17="S",1,IF(F17="M",2,3)))</f>
        <v/>
      </c>
      <c r="L17" s="4" t="n"/>
    </row>
    <row r="18">
      <c r="A18" t="inlineStr">
        <is>
          <t>F17</t>
        </is>
      </c>
      <c r="B18" s="4" t="n"/>
      <c r="C18" s="4" t="n"/>
      <c r="D18">
        <f>IF(B18="","",IFERROR(INDEX(Checks!$O$2:$O$41,MATCH(B18,Checks!$A$2:$A$41,0)),""))</f>
        <v/>
      </c>
      <c r="E18" s="4" t="n"/>
      <c r="F18" s="4" t="n"/>
      <c r="G18" s="4" t="n"/>
      <c r="H18" s="4" t="n"/>
      <c r="I18" s="4" t="n"/>
      <c r="J18" s="4" t="n"/>
      <c r="K18">
        <f>IF(OR(D18="",F18=""),"",D18/IF(F18="S",1,IF(F18="M",2,3)))</f>
        <v/>
      </c>
      <c r="L18" s="4" t="n"/>
    </row>
    <row r="19">
      <c r="A19" t="inlineStr">
        <is>
          <t>F18</t>
        </is>
      </c>
      <c r="B19" s="4" t="n"/>
      <c r="C19" s="4" t="n"/>
      <c r="D19">
        <f>IF(B19="","",IFERROR(INDEX(Checks!$O$2:$O$41,MATCH(B19,Checks!$A$2:$A$41,0)),""))</f>
        <v/>
      </c>
      <c r="E19" s="4" t="n"/>
      <c r="F19" s="4" t="n"/>
      <c r="G19" s="4" t="n"/>
      <c r="H19" s="4" t="n"/>
      <c r="I19" s="4" t="n"/>
      <c r="J19" s="4" t="n"/>
      <c r="K19">
        <f>IF(OR(D19="",F19=""),"",D19/IF(F19="S",1,IF(F19="M",2,3)))</f>
        <v/>
      </c>
      <c r="L19" s="4" t="n"/>
    </row>
    <row r="20">
      <c r="A20" t="inlineStr">
        <is>
          <t>F19</t>
        </is>
      </c>
      <c r="B20" s="4" t="n"/>
      <c r="C20" s="4" t="n"/>
      <c r="D20">
        <f>IF(B20="","",IFERROR(INDEX(Checks!$O$2:$O$41,MATCH(B20,Checks!$A$2:$A$41,0)),""))</f>
        <v/>
      </c>
      <c r="E20" s="4" t="n"/>
      <c r="F20" s="4" t="n"/>
      <c r="G20" s="4" t="n"/>
      <c r="H20" s="4" t="n"/>
      <c r="I20" s="4" t="n"/>
      <c r="J20" s="4" t="n"/>
      <c r="K20">
        <f>IF(OR(D20="",F20=""),"",D20/IF(F20="S",1,IF(F20="M",2,3)))</f>
        <v/>
      </c>
      <c r="L20" s="4" t="n"/>
    </row>
    <row r="21">
      <c r="A21" t="inlineStr">
        <is>
          <t>F20</t>
        </is>
      </c>
      <c r="B21" s="4" t="n"/>
      <c r="C21" s="4" t="n"/>
      <c r="D21">
        <f>IF(B21="","",IFERROR(INDEX(Checks!$O$2:$O$41,MATCH(B21,Checks!$A$2:$A$41,0)),""))</f>
        <v/>
      </c>
      <c r="E21" s="4" t="n"/>
      <c r="F21" s="4" t="n"/>
      <c r="G21" s="4" t="n"/>
      <c r="H21" s="4" t="n"/>
      <c r="I21" s="4" t="n"/>
      <c r="J21" s="4" t="n"/>
      <c r="K21">
        <f>IF(OR(D21="",F21=""),"",D21/IF(F21="S",1,IF(F21="M",2,3)))</f>
        <v/>
      </c>
      <c r="L21" s="4" t="n"/>
    </row>
    <row r="22">
      <c r="A22" t="inlineStr">
        <is>
          <t>F21</t>
        </is>
      </c>
      <c r="B22" s="4" t="n"/>
      <c r="C22" s="4" t="n"/>
      <c r="D22">
        <f>IF(B22="","",IFERROR(INDEX(Checks!$O$2:$O$41,MATCH(B22,Checks!$A$2:$A$41,0)),""))</f>
        <v/>
      </c>
      <c r="E22" s="4" t="n"/>
      <c r="F22" s="4" t="n"/>
      <c r="G22" s="4" t="n"/>
      <c r="H22" s="4" t="n"/>
      <c r="I22" s="4" t="n"/>
      <c r="J22" s="4" t="n"/>
      <c r="K22">
        <f>IF(OR(D22="",F22=""),"",D22/IF(F22="S",1,IF(F22="M",2,3)))</f>
        <v/>
      </c>
      <c r="L22" s="4" t="n"/>
    </row>
    <row r="23">
      <c r="A23" t="inlineStr">
        <is>
          <t>F22</t>
        </is>
      </c>
      <c r="B23" s="4" t="n"/>
      <c r="C23" s="4" t="n"/>
      <c r="D23">
        <f>IF(B23="","",IFERROR(INDEX(Checks!$O$2:$O$41,MATCH(B23,Checks!$A$2:$A$41,0)),""))</f>
        <v/>
      </c>
      <c r="E23" s="4" t="n"/>
      <c r="F23" s="4" t="n"/>
      <c r="G23" s="4" t="n"/>
      <c r="H23" s="4" t="n"/>
      <c r="I23" s="4" t="n"/>
      <c r="J23" s="4" t="n"/>
      <c r="K23">
        <f>IF(OR(D23="",F23=""),"",D23/IF(F23="S",1,IF(F23="M",2,3)))</f>
        <v/>
      </c>
      <c r="L23" s="4" t="n"/>
    </row>
    <row r="24">
      <c r="A24" t="inlineStr">
        <is>
          <t>F23</t>
        </is>
      </c>
      <c r="B24" s="4" t="n"/>
      <c r="C24" s="4" t="n"/>
      <c r="D24">
        <f>IF(B24="","",IFERROR(INDEX(Checks!$O$2:$O$41,MATCH(B24,Checks!$A$2:$A$41,0)),""))</f>
        <v/>
      </c>
      <c r="E24" s="4" t="n"/>
      <c r="F24" s="4" t="n"/>
      <c r="G24" s="4" t="n"/>
      <c r="H24" s="4" t="n"/>
      <c r="I24" s="4" t="n"/>
      <c r="J24" s="4" t="n"/>
      <c r="K24">
        <f>IF(OR(D24="",F24=""),"",D24/IF(F24="S",1,IF(F24="M",2,3)))</f>
        <v/>
      </c>
      <c r="L24" s="4" t="n"/>
    </row>
    <row r="25">
      <c r="A25" t="inlineStr">
        <is>
          <t>F24</t>
        </is>
      </c>
      <c r="B25" s="4" t="n"/>
      <c r="C25" s="4" t="n"/>
      <c r="D25">
        <f>IF(B25="","",IFERROR(INDEX(Checks!$O$2:$O$41,MATCH(B25,Checks!$A$2:$A$41,0)),""))</f>
        <v/>
      </c>
      <c r="E25" s="4" t="n"/>
      <c r="F25" s="4" t="n"/>
      <c r="G25" s="4" t="n"/>
      <c r="H25" s="4" t="n"/>
      <c r="I25" s="4" t="n"/>
      <c r="J25" s="4" t="n"/>
      <c r="K25">
        <f>IF(OR(D25="",F25=""),"",D25/IF(F25="S",1,IF(F25="M",2,3)))</f>
        <v/>
      </c>
      <c r="L25" s="4" t="n"/>
    </row>
    <row r="26">
      <c r="A26" t="inlineStr">
        <is>
          <t>F25</t>
        </is>
      </c>
      <c r="B26" s="4" t="n"/>
      <c r="C26" s="4" t="n"/>
      <c r="D26">
        <f>IF(B26="","",IFERROR(INDEX(Checks!$O$2:$O$41,MATCH(B26,Checks!$A$2:$A$41,0)),""))</f>
        <v/>
      </c>
      <c r="E26" s="4" t="n"/>
      <c r="F26" s="4" t="n"/>
      <c r="G26" s="4" t="n"/>
      <c r="H26" s="4" t="n"/>
      <c r="I26" s="4" t="n"/>
      <c r="J26" s="4" t="n"/>
      <c r="K26">
        <f>IF(OR(D26="",F26=""),"",D26/IF(F26="S",1,IF(F26="M",2,3)))</f>
        <v/>
      </c>
      <c r="L26" s="4" t="n"/>
    </row>
    <row r="27">
      <c r="A27" t="inlineStr">
        <is>
          <t>F26</t>
        </is>
      </c>
      <c r="B27" s="4" t="n"/>
      <c r="C27" s="4" t="n"/>
      <c r="D27">
        <f>IF(B27="","",IFERROR(INDEX(Checks!$O$2:$O$41,MATCH(B27,Checks!$A$2:$A$41,0)),""))</f>
        <v/>
      </c>
      <c r="E27" s="4" t="n"/>
      <c r="F27" s="4" t="n"/>
      <c r="G27" s="4" t="n"/>
      <c r="H27" s="4" t="n"/>
      <c r="I27" s="4" t="n"/>
      <c r="J27" s="4" t="n"/>
      <c r="K27">
        <f>IF(OR(D27="",F27=""),"",D27/IF(F27="S",1,IF(F27="M",2,3)))</f>
        <v/>
      </c>
      <c r="L27" s="4" t="n"/>
    </row>
    <row r="28">
      <c r="A28" t="inlineStr">
        <is>
          <t>F27</t>
        </is>
      </c>
      <c r="B28" s="4" t="n"/>
      <c r="C28" s="4" t="n"/>
      <c r="D28">
        <f>IF(B28="","",IFERROR(INDEX(Checks!$O$2:$O$41,MATCH(B28,Checks!$A$2:$A$41,0)),""))</f>
        <v/>
      </c>
      <c r="E28" s="4" t="n"/>
      <c r="F28" s="4" t="n"/>
      <c r="G28" s="4" t="n"/>
      <c r="H28" s="4" t="n"/>
      <c r="I28" s="4" t="n"/>
      <c r="J28" s="4" t="n"/>
      <c r="K28">
        <f>IF(OR(D28="",F28=""),"",D28/IF(F28="S",1,IF(F28="M",2,3)))</f>
        <v/>
      </c>
      <c r="L28" s="4" t="n"/>
    </row>
    <row r="29">
      <c r="A29" t="inlineStr">
        <is>
          <t>F28</t>
        </is>
      </c>
      <c r="B29" s="4" t="n"/>
      <c r="C29" s="4" t="n"/>
      <c r="D29">
        <f>IF(B29="","",IFERROR(INDEX(Checks!$O$2:$O$41,MATCH(B29,Checks!$A$2:$A$41,0)),""))</f>
        <v/>
      </c>
      <c r="E29" s="4" t="n"/>
      <c r="F29" s="4" t="n"/>
      <c r="G29" s="4" t="n"/>
      <c r="H29" s="4" t="n"/>
      <c r="I29" s="4" t="n"/>
      <c r="J29" s="4" t="n"/>
      <c r="K29">
        <f>IF(OR(D29="",F29=""),"",D29/IF(F29="S",1,IF(F29="M",2,3)))</f>
        <v/>
      </c>
      <c r="L29" s="4" t="n"/>
    </row>
    <row r="30">
      <c r="A30" t="inlineStr">
        <is>
          <t>F29</t>
        </is>
      </c>
      <c r="B30" s="4" t="n"/>
      <c r="C30" s="4" t="n"/>
      <c r="D30">
        <f>IF(B30="","",IFERROR(INDEX(Checks!$O$2:$O$41,MATCH(B30,Checks!$A$2:$A$41,0)),""))</f>
        <v/>
      </c>
      <c r="E30" s="4" t="n"/>
      <c r="F30" s="4" t="n"/>
      <c r="G30" s="4" t="n"/>
      <c r="H30" s="4" t="n"/>
      <c r="I30" s="4" t="n"/>
      <c r="J30" s="4" t="n"/>
      <c r="K30">
        <f>IF(OR(D30="",F30=""),"",D30/IF(F30="S",1,IF(F30="M",2,3)))</f>
        <v/>
      </c>
      <c r="L30" s="4" t="n"/>
    </row>
    <row r="31">
      <c r="A31" t="inlineStr">
        <is>
          <t>F30</t>
        </is>
      </c>
      <c r="B31" s="4" t="n"/>
      <c r="C31" s="4" t="n"/>
      <c r="D31">
        <f>IF(B31="","",IFERROR(INDEX(Checks!$O$2:$O$41,MATCH(B31,Checks!$A$2:$A$41,0)),""))</f>
        <v/>
      </c>
      <c r="E31" s="4" t="n"/>
      <c r="F31" s="4" t="n"/>
      <c r="G31" s="4" t="n"/>
      <c r="H31" s="4" t="n"/>
      <c r="I31" s="4" t="n"/>
      <c r="J31" s="4" t="n"/>
      <c r="K31">
        <f>IF(OR(D31="",F31=""),"",D31/IF(F31="S",1,IF(F31="M",2,3)))</f>
        <v/>
      </c>
      <c r="L31" s="4" t="n"/>
    </row>
    <row r="32">
      <c r="A32" t="inlineStr">
        <is>
          <t>F31</t>
        </is>
      </c>
      <c r="B32" s="4" t="n"/>
      <c r="C32" s="4" t="n"/>
      <c r="D32">
        <f>IF(B32="","",IFERROR(INDEX(Checks!$O$2:$O$41,MATCH(B32,Checks!$A$2:$A$41,0)),""))</f>
        <v/>
      </c>
      <c r="E32" s="4" t="n"/>
      <c r="F32" s="4" t="n"/>
      <c r="G32" s="4" t="n"/>
      <c r="H32" s="4" t="n"/>
      <c r="I32" s="4" t="n"/>
      <c r="J32" s="4" t="n"/>
      <c r="K32">
        <f>IF(OR(D32="",F32=""),"",D32/IF(F32="S",1,IF(F32="M",2,3)))</f>
        <v/>
      </c>
      <c r="L32" s="4" t="n"/>
    </row>
    <row r="33">
      <c r="A33" t="inlineStr">
        <is>
          <t>F32</t>
        </is>
      </c>
      <c r="B33" s="4" t="n"/>
      <c r="C33" s="4" t="n"/>
      <c r="D33">
        <f>IF(B33="","",IFERROR(INDEX(Checks!$O$2:$O$41,MATCH(B33,Checks!$A$2:$A$41,0)),""))</f>
        <v/>
      </c>
      <c r="E33" s="4" t="n"/>
      <c r="F33" s="4" t="n"/>
      <c r="G33" s="4" t="n"/>
      <c r="H33" s="4" t="n"/>
      <c r="I33" s="4" t="n"/>
      <c r="J33" s="4" t="n"/>
      <c r="K33">
        <f>IF(OR(D33="",F33=""),"",D33/IF(F33="S",1,IF(F33="M",2,3)))</f>
        <v/>
      </c>
      <c r="L33" s="4" t="n"/>
    </row>
    <row r="34">
      <c r="A34" t="inlineStr">
        <is>
          <t>F33</t>
        </is>
      </c>
      <c r="B34" s="4" t="n"/>
      <c r="C34" s="4" t="n"/>
      <c r="D34">
        <f>IF(B34="","",IFERROR(INDEX(Checks!$O$2:$O$41,MATCH(B34,Checks!$A$2:$A$41,0)),""))</f>
        <v/>
      </c>
      <c r="E34" s="4" t="n"/>
      <c r="F34" s="4" t="n"/>
      <c r="G34" s="4" t="n"/>
      <c r="H34" s="4" t="n"/>
      <c r="I34" s="4" t="n"/>
      <c r="J34" s="4" t="n"/>
      <c r="K34">
        <f>IF(OR(D34="",F34=""),"",D34/IF(F34="S",1,IF(F34="M",2,3)))</f>
        <v/>
      </c>
      <c r="L34" s="4" t="n"/>
    </row>
    <row r="35">
      <c r="A35" t="inlineStr">
        <is>
          <t>F34</t>
        </is>
      </c>
      <c r="B35" s="4" t="n"/>
      <c r="C35" s="4" t="n"/>
      <c r="D35">
        <f>IF(B35="","",IFERROR(INDEX(Checks!$O$2:$O$41,MATCH(B35,Checks!$A$2:$A$41,0)),""))</f>
        <v/>
      </c>
      <c r="E35" s="4" t="n"/>
      <c r="F35" s="4" t="n"/>
      <c r="G35" s="4" t="n"/>
      <c r="H35" s="4" t="n"/>
      <c r="I35" s="4" t="n"/>
      <c r="J35" s="4" t="n"/>
      <c r="K35">
        <f>IF(OR(D35="",F35=""),"",D35/IF(F35="S",1,IF(F35="M",2,3)))</f>
        <v/>
      </c>
      <c r="L35" s="4" t="n"/>
    </row>
    <row r="36">
      <c r="A36" t="inlineStr">
        <is>
          <t>F35</t>
        </is>
      </c>
      <c r="B36" s="4" t="n"/>
      <c r="C36" s="4" t="n"/>
      <c r="D36">
        <f>IF(B36="","",IFERROR(INDEX(Checks!$O$2:$O$41,MATCH(B36,Checks!$A$2:$A$41,0)),""))</f>
        <v/>
      </c>
      <c r="E36" s="4" t="n"/>
      <c r="F36" s="4" t="n"/>
      <c r="G36" s="4" t="n"/>
      <c r="H36" s="4" t="n"/>
      <c r="I36" s="4" t="n"/>
      <c r="J36" s="4" t="n"/>
      <c r="K36">
        <f>IF(OR(D36="",F36=""),"",D36/IF(F36="S",1,IF(F36="M",2,3)))</f>
        <v/>
      </c>
      <c r="L36" s="4" t="n"/>
    </row>
    <row r="37">
      <c r="A37" t="inlineStr">
        <is>
          <t>F36</t>
        </is>
      </c>
      <c r="B37" s="4" t="n"/>
      <c r="C37" s="4" t="n"/>
      <c r="D37">
        <f>IF(B37="","",IFERROR(INDEX(Checks!$O$2:$O$41,MATCH(B37,Checks!$A$2:$A$41,0)),""))</f>
        <v/>
      </c>
      <c r="E37" s="4" t="n"/>
      <c r="F37" s="4" t="n"/>
      <c r="G37" s="4" t="n"/>
      <c r="H37" s="4" t="n"/>
      <c r="I37" s="4" t="n"/>
      <c r="J37" s="4" t="n"/>
      <c r="K37">
        <f>IF(OR(D37="",F37=""),"",D37/IF(F37="S",1,IF(F37="M",2,3)))</f>
        <v/>
      </c>
      <c r="L37" s="4" t="n"/>
    </row>
    <row r="38">
      <c r="A38" t="inlineStr">
        <is>
          <t>F37</t>
        </is>
      </c>
      <c r="B38" s="4" t="n"/>
      <c r="C38" s="4" t="n"/>
      <c r="D38">
        <f>IF(B38="","",IFERROR(INDEX(Checks!$O$2:$O$41,MATCH(B38,Checks!$A$2:$A$41,0)),""))</f>
        <v/>
      </c>
      <c r="E38" s="4" t="n"/>
      <c r="F38" s="4" t="n"/>
      <c r="G38" s="4" t="n"/>
      <c r="H38" s="4" t="n"/>
      <c r="I38" s="4" t="n"/>
      <c r="J38" s="4" t="n"/>
      <c r="K38">
        <f>IF(OR(D38="",F38=""),"",D38/IF(F38="S",1,IF(F38="M",2,3)))</f>
        <v/>
      </c>
      <c r="L38" s="4" t="n"/>
    </row>
    <row r="39">
      <c r="A39" t="inlineStr">
        <is>
          <t>F38</t>
        </is>
      </c>
      <c r="B39" s="4" t="n"/>
      <c r="C39" s="4" t="n"/>
      <c r="D39">
        <f>IF(B39="","",IFERROR(INDEX(Checks!$O$2:$O$41,MATCH(B39,Checks!$A$2:$A$41,0)),""))</f>
        <v/>
      </c>
      <c r="E39" s="4" t="n"/>
      <c r="F39" s="4" t="n"/>
      <c r="G39" s="4" t="n"/>
      <c r="H39" s="4" t="n"/>
      <c r="I39" s="4" t="n"/>
      <c r="J39" s="4" t="n"/>
      <c r="K39">
        <f>IF(OR(D39="",F39=""),"",D39/IF(F39="S",1,IF(F39="M",2,3)))</f>
        <v/>
      </c>
      <c r="L39" s="4" t="n"/>
    </row>
    <row r="40">
      <c r="A40" t="inlineStr">
        <is>
          <t>F39</t>
        </is>
      </c>
      <c r="B40" s="4" t="n"/>
      <c r="C40" s="4" t="n"/>
      <c r="D40">
        <f>IF(B40="","",IFERROR(INDEX(Checks!$O$2:$O$41,MATCH(B40,Checks!$A$2:$A$41,0)),""))</f>
        <v/>
      </c>
      <c r="E40" s="4" t="n"/>
      <c r="F40" s="4" t="n"/>
      <c r="G40" s="4" t="n"/>
      <c r="H40" s="4" t="n"/>
      <c r="I40" s="4" t="n"/>
      <c r="J40" s="4" t="n"/>
      <c r="K40">
        <f>IF(OR(D40="",F40=""),"",D40/IF(F40="S",1,IF(F40="M",2,3)))</f>
        <v/>
      </c>
      <c r="L40" s="4" t="n"/>
    </row>
    <row r="41">
      <c r="A41" t="inlineStr">
        <is>
          <t>F40</t>
        </is>
      </c>
      <c r="B41" s="4" t="n"/>
      <c r="C41" s="4" t="n"/>
      <c r="D41">
        <f>IF(B41="","",IFERROR(INDEX(Checks!$O$2:$O$41,MATCH(B41,Checks!$A$2:$A$41,0)),""))</f>
        <v/>
      </c>
      <c r="E41" s="4" t="n"/>
      <c r="F41" s="4" t="n"/>
      <c r="G41" s="4" t="n"/>
      <c r="H41" s="4" t="n"/>
      <c r="I41" s="4" t="n"/>
      <c r="J41" s="4" t="n"/>
      <c r="K41">
        <f>IF(OR(D41="",F41=""),"",D41/IF(F41="S",1,IF(F41="M",2,3)))</f>
        <v/>
      </c>
      <c r="L41" s="4" t="n"/>
    </row>
    <row r="42">
      <c r="A42" t="inlineStr">
        <is>
          <t>F41</t>
        </is>
      </c>
      <c r="B42" s="4" t="n"/>
      <c r="C42" s="4" t="n"/>
      <c r="D42">
        <f>IF(B42="","",IFERROR(INDEX(Checks!$O$2:$O$41,MATCH(B42,Checks!$A$2:$A$41,0)),""))</f>
        <v/>
      </c>
      <c r="E42" s="4" t="n"/>
      <c r="F42" s="4" t="n"/>
      <c r="G42" s="4" t="n"/>
      <c r="H42" s="4" t="n"/>
      <c r="I42" s="4" t="n"/>
      <c r="J42" s="4" t="n"/>
      <c r="K42">
        <f>IF(OR(D42="",F42=""),"",D42/IF(F42="S",1,IF(F42="M",2,3)))</f>
        <v/>
      </c>
      <c r="L42" s="4" t="n"/>
    </row>
    <row r="43">
      <c r="A43" t="inlineStr">
        <is>
          <t>F42</t>
        </is>
      </c>
      <c r="B43" s="4" t="n"/>
      <c r="C43" s="4" t="n"/>
      <c r="D43">
        <f>IF(B43="","",IFERROR(INDEX(Checks!$O$2:$O$41,MATCH(B43,Checks!$A$2:$A$41,0)),""))</f>
        <v/>
      </c>
      <c r="E43" s="4" t="n"/>
      <c r="F43" s="4" t="n"/>
      <c r="G43" s="4" t="n"/>
      <c r="H43" s="4" t="n"/>
      <c r="I43" s="4" t="n"/>
      <c r="J43" s="4" t="n"/>
      <c r="K43">
        <f>IF(OR(D43="",F43=""),"",D43/IF(F43="S",1,IF(F43="M",2,3)))</f>
        <v/>
      </c>
      <c r="L43" s="4" t="n"/>
    </row>
    <row r="44">
      <c r="A44" t="inlineStr">
        <is>
          <t>F43</t>
        </is>
      </c>
      <c r="B44" s="4" t="n"/>
      <c r="C44" s="4" t="n"/>
      <c r="D44">
        <f>IF(B44="","",IFERROR(INDEX(Checks!$O$2:$O$41,MATCH(B44,Checks!$A$2:$A$41,0)),""))</f>
        <v/>
      </c>
      <c r="E44" s="4" t="n"/>
      <c r="F44" s="4" t="n"/>
      <c r="G44" s="4" t="n"/>
      <c r="H44" s="4" t="n"/>
      <c r="I44" s="4" t="n"/>
      <c r="J44" s="4" t="n"/>
      <c r="K44">
        <f>IF(OR(D44="",F44=""),"",D44/IF(F44="S",1,IF(F44="M",2,3)))</f>
        <v/>
      </c>
      <c r="L44" s="4" t="n"/>
    </row>
    <row r="45">
      <c r="A45" t="inlineStr">
        <is>
          <t>F44</t>
        </is>
      </c>
      <c r="B45" s="4" t="n"/>
      <c r="C45" s="4" t="n"/>
      <c r="D45">
        <f>IF(B45="","",IFERROR(INDEX(Checks!$O$2:$O$41,MATCH(B45,Checks!$A$2:$A$41,0)),""))</f>
        <v/>
      </c>
      <c r="E45" s="4" t="n"/>
      <c r="F45" s="4" t="n"/>
      <c r="G45" s="4" t="n"/>
      <c r="H45" s="4" t="n"/>
      <c r="I45" s="4" t="n"/>
      <c r="J45" s="4" t="n"/>
      <c r="K45">
        <f>IF(OR(D45="",F45=""),"",D45/IF(F45="S",1,IF(F45="M",2,3)))</f>
        <v/>
      </c>
      <c r="L45" s="4" t="n"/>
    </row>
    <row r="46">
      <c r="A46" t="inlineStr">
        <is>
          <t>F45</t>
        </is>
      </c>
      <c r="B46" s="4" t="n"/>
      <c r="C46" s="4" t="n"/>
      <c r="D46">
        <f>IF(B46="","",IFERROR(INDEX(Checks!$O$2:$O$41,MATCH(B46,Checks!$A$2:$A$41,0)),""))</f>
        <v/>
      </c>
      <c r="E46" s="4" t="n"/>
      <c r="F46" s="4" t="n"/>
      <c r="G46" s="4" t="n"/>
      <c r="H46" s="4" t="n"/>
      <c r="I46" s="4" t="n"/>
      <c r="J46" s="4" t="n"/>
      <c r="K46">
        <f>IF(OR(D46="",F46=""),"",D46/IF(F46="S",1,IF(F46="M",2,3)))</f>
        <v/>
      </c>
      <c r="L46" s="4" t="n"/>
    </row>
    <row r="47">
      <c r="A47" t="inlineStr">
        <is>
          <t>F46</t>
        </is>
      </c>
      <c r="B47" s="4" t="n"/>
      <c r="C47" s="4" t="n"/>
      <c r="D47">
        <f>IF(B47="","",IFERROR(INDEX(Checks!$O$2:$O$41,MATCH(B47,Checks!$A$2:$A$41,0)),""))</f>
        <v/>
      </c>
      <c r="E47" s="4" t="n"/>
      <c r="F47" s="4" t="n"/>
      <c r="G47" s="4" t="n"/>
      <c r="H47" s="4" t="n"/>
      <c r="I47" s="4" t="n"/>
      <c r="J47" s="4" t="n"/>
      <c r="K47">
        <f>IF(OR(D47="",F47=""),"",D47/IF(F47="S",1,IF(F47="M",2,3)))</f>
        <v/>
      </c>
      <c r="L47" s="4" t="n"/>
    </row>
    <row r="48">
      <c r="A48" t="inlineStr">
        <is>
          <t>F47</t>
        </is>
      </c>
      <c r="B48" s="4" t="n"/>
      <c r="C48" s="4" t="n"/>
      <c r="D48">
        <f>IF(B48="","",IFERROR(INDEX(Checks!$O$2:$O$41,MATCH(B48,Checks!$A$2:$A$41,0)),""))</f>
        <v/>
      </c>
      <c r="E48" s="4" t="n"/>
      <c r="F48" s="4" t="n"/>
      <c r="G48" s="4" t="n"/>
      <c r="H48" s="4" t="n"/>
      <c r="I48" s="4" t="n"/>
      <c r="J48" s="4" t="n"/>
      <c r="K48">
        <f>IF(OR(D48="",F48=""),"",D48/IF(F48="S",1,IF(F48="M",2,3)))</f>
        <v/>
      </c>
      <c r="L48" s="4" t="n"/>
    </row>
    <row r="49">
      <c r="A49" t="inlineStr">
        <is>
          <t>F48</t>
        </is>
      </c>
      <c r="B49" s="4" t="n"/>
      <c r="C49" s="4" t="n"/>
      <c r="D49">
        <f>IF(B49="","",IFERROR(INDEX(Checks!$O$2:$O$41,MATCH(B49,Checks!$A$2:$A$41,0)),""))</f>
        <v/>
      </c>
      <c r="E49" s="4" t="n"/>
      <c r="F49" s="4" t="n"/>
      <c r="G49" s="4" t="n"/>
      <c r="H49" s="4" t="n"/>
      <c r="I49" s="4" t="n"/>
      <c r="J49" s="4" t="n"/>
      <c r="K49">
        <f>IF(OR(D49="",F49=""),"",D49/IF(F49="S",1,IF(F49="M",2,3)))</f>
        <v/>
      </c>
      <c r="L49" s="4" t="n"/>
    </row>
    <row r="50">
      <c r="A50" t="inlineStr">
        <is>
          <t>F49</t>
        </is>
      </c>
      <c r="B50" s="4" t="n"/>
      <c r="C50" s="4" t="n"/>
      <c r="D50">
        <f>IF(B50="","",IFERROR(INDEX(Checks!$O$2:$O$41,MATCH(B50,Checks!$A$2:$A$41,0)),""))</f>
        <v/>
      </c>
      <c r="E50" s="4" t="n"/>
      <c r="F50" s="4" t="n"/>
      <c r="G50" s="4" t="n"/>
      <c r="H50" s="4" t="n"/>
      <c r="I50" s="4" t="n"/>
      <c r="J50" s="4" t="n"/>
      <c r="K50">
        <f>IF(OR(D50="",F50=""),"",D50/IF(F50="S",1,IF(F50="M",2,3)))</f>
        <v/>
      </c>
      <c r="L50" s="4" t="n"/>
    </row>
    <row r="51">
      <c r="A51" t="inlineStr">
        <is>
          <t>F50</t>
        </is>
      </c>
      <c r="B51" s="4" t="n"/>
      <c r="C51" s="4" t="n"/>
      <c r="D51">
        <f>IF(B51="","",IFERROR(INDEX(Checks!$O$2:$O$41,MATCH(B51,Checks!$A$2:$A$41,0)),""))</f>
        <v/>
      </c>
      <c r="E51" s="4" t="n"/>
      <c r="F51" s="4" t="n"/>
      <c r="G51" s="4" t="n"/>
      <c r="H51" s="4" t="n"/>
      <c r="I51" s="4" t="n"/>
      <c r="J51" s="4" t="n"/>
      <c r="K51">
        <f>IF(OR(D51="",F51=""),"",D51/IF(F51="S",1,IF(F51="M",2,3)))</f>
        <v/>
      </c>
      <c r="L51" s="4" t="n"/>
    </row>
  </sheetData>
  <dataValidations count="3">
    <dataValidation sqref="E2:E51" showDropDown="0" showInputMessage="0" showErrorMessage="0" allowBlank="1" type="list">
      <formula1>"Critical,High,Medium,Low"</formula1>
    </dataValidation>
    <dataValidation sqref="F2:F51" showDropDown="0" showInputMessage="0" showErrorMessage="0" allowBlank="1" type="list">
      <formula1>"S,M,L"</formula1>
    </dataValidation>
    <dataValidation sqref="H2:H51" showDropDown="0" showInputMessage="0" showErrorMessage="0" allowBlank="1" type="list">
      <formula1>"Open,In progress,Done,Wont fix"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60" customHeight="1">
      <c r="A1" s="3" t="inlineStr">
        <is>
          <t>Group</t>
        </is>
      </c>
      <c r="B1" s="3" t="inlineStr">
        <is>
          <t>Checks</t>
        </is>
      </c>
      <c r="C1" s="3" t="inlineStr">
        <is>
          <t>Scored</t>
        </is>
      </c>
      <c r="D1" s="3" t="inlineStr">
        <is>
          <t>Unverified or blank</t>
        </is>
      </c>
      <c r="E1" s="3" t="inlineStr">
        <is>
          <t>Weight available</t>
        </is>
      </c>
      <c r="F1" s="3" t="inlineStr">
        <is>
          <t>Weight scored</t>
        </is>
      </c>
      <c r="G1" s="3" t="inlineStr">
        <is>
          <t>Weighted points</t>
        </is>
      </c>
      <c r="H1" s="3" t="inlineStr">
        <is>
          <t>Score / 100</t>
        </is>
      </c>
      <c r="I1" s="3" t="inlineStr">
        <is>
          <t>Coverage % (weight scored / available)</t>
        </is>
      </c>
      <c r="J1" s="3" t="inlineStr">
        <is>
          <t>Worst case /100 (unverified = fail)</t>
        </is>
      </c>
      <c r="K1" s="3" t="inlineStr">
        <is>
          <t>Best case /100 (unverified = pass)</t>
        </is>
      </c>
    </row>
    <row r="2">
      <c r="A2" t="inlineStr">
        <is>
          <t>Access</t>
        </is>
      </c>
      <c r="B2">
        <f>COUNTIF(Checks!$B$2:$B$41,A2)</f>
        <v/>
      </c>
      <c r="C2">
        <f>COUNTIFS(Checks!$B$2:$B$41,A2,Checks!$M$2:$M$41,"&gt;0")</f>
        <v/>
      </c>
      <c r="D2">
        <f>B2-C2</f>
        <v/>
      </c>
      <c r="E2">
        <f>SUMIF(Checks!$B$2:$B$41,A2,Checks!$E$2:$E$41)</f>
        <v/>
      </c>
      <c r="F2">
        <f>SUMIF(Checks!$B$2:$B$41,A2,Checks!$M$2:$M$41)</f>
        <v/>
      </c>
      <c r="G2">
        <f>SUMIF(Checks!$B$2:$B$41,A2,Checks!$N$2:$N$41)</f>
        <v/>
      </c>
      <c r="H2">
        <f>IF(F2=0,"n/a",ROUND(G2/F2*100,1))</f>
        <v/>
      </c>
      <c r="I2">
        <f>IF(E2=0,"n/a",ROUND(F2/E2*100,0))</f>
        <v/>
      </c>
      <c r="J2">
        <f>IF(F2=0,"n/a",ROUND(G2/E2*100,1))</f>
        <v/>
      </c>
      <c r="K2">
        <f>IF(F2=0,"n/a",ROUND((G2+E2-F2)/E2*100,1))</f>
        <v/>
      </c>
    </row>
    <row r="3">
      <c r="A3" t="inlineStr">
        <is>
          <t>Clarity</t>
        </is>
      </c>
      <c r="B3">
        <f>COUNTIF(Checks!$B$2:$B$41,A3)</f>
        <v/>
      </c>
      <c r="C3">
        <f>COUNTIFS(Checks!$B$2:$B$41,A3,Checks!$M$2:$M$41,"&gt;0")</f>
        <v/>
      </c>
      <c r="D3">
        <f>B3-C3</f>
        <v/>
      </c>
      <c r="E3">
        <f>SUMIF(Checks!$B$2:$B$41,A3,Checks!$E$2:$E$41)</f>
        <v/>
      </c>
      <c r="F3">
        <f>SUMIF(Checks!$B$2:$B$41,A3,Checks!$M$2:$M$41)</f>
        <v/>
      </c>
      <c r="G3">
        <f>SUMIF(Checks!$B$2:$B$41,A3,Checks!$N$2:$N$41)</f>
        <v/>
      </c>
      <c r="H3">
        <f>IF(F3=0,"n/a",ROUND(G3/F3*100,1))</f>
        <v/>
      </c>
      <c r="I3">
        <f>IF(E3=0,"n/a",ROUND(F3/E3*100,0))</f>
        <v/>
      </c>
      <c r="J3">
        <f>IF(F3=0,"n/a",ROUND(G3/E3*100,1))</f>
        <v/>
      </c>
      <c r="K3">
        <f>IF(F3=0,"n/a",ROUND((G3+E3-F3)/E3*100,1))</f>
        <v/>
      </c>
    </row>
    <row r="4">
      <c r="A4" t="inlineStr">
        <is>
          <t>Answers</t>
        </is>
      </c>
      <c r="B4">
        <f>COUNTIF(Checks!$B$2:$B$41,A4)</f>
        <v/>
      </c>
      <c r="C4">
        <f>COUNTIFS(Checks!$B$2:$B$41,A4,Checks!$M$2:$M$41,"&gt;0")</f>
        <v/>
      </c>
      <c r="D4">
        <f>B4-C4</f>
        <v/>
      </c>
      <c r="E4">
        <f>SUMIF(Checks!$B$2:$B$41,A4,Checks!$E$2:$E$41)</f>
        <v/>
      </c>
      <c r="F4">
        <f>SUMIF(Checks!$B$2:$B$41,A4,Checks!$M$2:$M$41)</f>
        <v/>
      </c>
      <c r="G4">
        <f>SUMIF(Checks!$B$2:$B$41,A4,Checks!$N$2:$N$41)</f>
        <v/>
      </c>
      <c r="H4">
        <f>IF(F4=0,"n/a",ROUND(G4/F4*100,1))</f>
        <v/>
      </c>
      <c r="I4">
        <f>IF(E4=0,"n/a",ROUND(F4/E4*100,0))</f>
        <v/>
      </c>
      <c r="J4">
        <f>IF(F4=0,"n/a",ROUND(G4/E4*100,1))</f>
        <v/>
      </c>
      <c r="K4">
        <f>IF(F4=0,"n/a",ROUND((G4+E4-F4)/E4*100,1))</f>
        <v/>
      </c>
    </row>
    <row r="5">
      <c r="A5" t="inlineStr">
        <is>
          <t>Proof</t>
        </is>
      </c>
      <c r="B5">
        <f>COUNTIF(Checks!$B$2:$B$41,A5)</f>
        <v/>
      </c>
      <c r="C5">
        <f>COUNTIFS(Checks!$B$2:$B$41,A5,Checks!$M$2:$M$41,"&gt;0")</f>
        <v/>
      </c>
      <c r="D5">
        <f>B5-C5</f>
        <v/>
      </c>
      <c r="E5">
        <f>SUMIF(Checks!$B$2:$B$41,A5,Checks!$E$2:$E$41)</f>
        <v/>
      </c>
      <c r="F5">
        <f>SUMIF(Checks!$B$2:$B$41,A5,Checks!$M$2:$M$41)</f>
        <v/>
      </c>
      <c r="G5">
        <f>SUMIF(Checks!$B$2:$B$41,A5,Checks!$N$2:$N$41)</f>
        <v/>
      </c>
      <c r="H5">
        <f>IF(F5=0,"n/a",ROUND(G5/F5*100,1))</f>
        <v/>
      </c>
      <c r="I5">
        <f>IF(E5=0,"n/a",ROUND(F5/E5*100,0))</f>
        <v/>
      </c>
      <c r="J5">
        <f>IF(F5=0,"n/a",ROUND(G5/E5*100,1))</f>
        <v/>
      </c>
      <c r="K5">
        <f>IF(F5=0,"n/a",ROUND((G5+E5-F5)/E5*100,1))</f>
        <v/>
      </c>
    </row>
    <row r="6">
      <c r="A6" s="5" t="inlineStr">
        <is>
          <t>Total</t>
        </is>
      </c>
      <c r="B6" s="5">
        <f>SUM(B2:B5)</f>
        <v/>
      </c>
      <c r="C6" s="5">
        <f>SUM(C2:C5)</f>
        <v/>
      </c>
      <c r="D6" s="5">
        <f>SUM(D2:D5)</f>
        <v/>
      </c>
      <c r="E6" s="5">
        <f>SUM(E2:E5)</f>
        <v/>
      </c>
      <c r="F6" s="5">
        <f>SUM(F2:F5)</f>
        <v/>
      </c>
      <c r="G6" s="5">
        <f>SUM(G2:G5)</f>
        <v/>
      </c>
      <c r="H6" s="5">
        <f>IF(F6=0,"n/a",ROUND(G6/F6*100,1))</f>
        <v/>
      </c>
      <c r="I6" s="5">
        <f>IF(E6=0,"n/a",ROUND(F6/E6*100,0))</f>
        <v/>
      </c>
      <c r="J6" s="5">
        <f>IF(F6=0,"n/a",ROUND(G6/E6*100,1))</f>
        <v/>
      </c>
      <c r="K6" s="5">
        <f>IF(F6=0,"n/a",ROUND((G6+E6-F6)/E6*100,1))</f>
        <v/>
      </c>
    </row>
    <row r="8">
      <c r="A8" s="5" t="inlineStr">
        <is>
          <t>Result counts</t>
        </is>
      </c>
    </row>
    <row r="9">
      <c r="A9" t="inlineStr">
        <is>
          <t>pass</t>
        </is>
      </c>
      <c r="B9">
        <f>COUNTIF(Checks!$G$2:$G$41,A9)</f>
        <v/>
      </c>
    </row>
    <row r="10">
      <c r="A10" t="inlineStr">
        <is>
          <t>partial</t>
        </is>
      </c>
      <c r="B10">
        <f>COUNTIF(Checks!$G$2:$G$41,A10)</f>
        <v/>
      </c>
    </row>
    <row r="11">
      <c r="A11" t="inlineStr">
        <is>
          <t>fail</t>
        </is>
      </c>
      <c r="B11">
        <f>COUNTIF(Checks!$G$2:$G$41,A11)</f>
        <v/>
      </c>
    </row>
    <row r="12">
      <c r="A12" t="inlineStr">
        <is>
          <t>unverified</t>
        </is>
      </c>
      <c r="B12">
        <f>COUNTIF(Checks!$G$2:$G$41,A12)</f>
        <v/>
      </c>
    </row>
    <row r="13">
      <c r="A13" t="inlineStr">
        <is>
          <t>blank (not yet checked)</t>
        </is>
      </c>
      <c r="B13">
        <f>40-SUM(B9:B12)</f>
        <v/>
      </c>
    </row>
    <row r="15">
      <c r="A15" s="5" t="inlineStr">
        <is>
          <t>Reading the table</t>
        </is>
      </c>
    </row>
    <row r="16">
      <c r="A16" t="inlineStr">
        <is>
          <t>Score / 100 uses only checks you actually verified. Coverage shows how much of the available weight that is. If coverage is low, read the worst-case and best-case columns before quoting the score.</t>
        </is>
      </c>
    </row>
    <row r="17">
      <c r="A17" t="inlineStr">
        <is>
          <t>The score is a checklist completion measure, not a prediction of AI citations.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8" customWidth="1" min="3" max="3"/>
    <col width="12" customWidth="1" min="4" max="4"/>
    <col width="60" customWidth="1" min="5" max="5"/>
    <col width="8" customWidth="1" min="6" max="6"/>
    <col width="10" customWidth="1" min="7" max="7"/>
    <col width="10" customWidth="1" min="8" max="8"/>
    <col width="9" customWidth="1" min="9" max="9"/>
  </cols>
  <sheetData>
    <row r="1" ht="45" customHeight="1">
      <c r="A1" s="2" t="inlineStr">
        <is>
          <t>Worked example: CiterLabs self-test of checks 1 to 10 (Access group), 28 October 2026. Results and notes are copied from src/data/aeoChecklist.ts (selfTest). Weights are the ones in the Checks sheet. Checks 11 to 40 were not part of this test.</t>
        </is>
      </c>
    </row>
    <row r="2">
      <c r="A2" s="3" t="inlineStr">
        <is>
          <t>#</t>
        </is>
      </c>
      <c r="B2" s="3" t="inlineStr">
        <is>
          <t>Check</t>
        </is>
      </c>
      <c r="C2" s="3" t="inlineStr">
        <is>
          <t>Weight</t>
        </is>
      </c>
      <c r="D2" s="3" t="inlineStr">
        <is>
          <t>Result</t>
        </is>
      </c>
      <c r="E2" s="3" t="inlineStr">
        <is>
          <t>Our note (verbatim)</t>
        </is>
      </c>
      <c r="F2" s="3" t="inlineStr">
        <is>
          <t>Points</t>
        </is>
      </c>
      <c r="G2" s="3" t="inlineStr">
        <is>
          <t>Counted weight</t>
        </is>
      </c>
      <c r="H2" s="3" t="inlineStr">
        <is>
          <t>Weighted points</t>
        </is>
      </c>
      <c r="I2" s="3" t="inlineStr">
        <is>
          <t>Gap points</t>
        </is>
      </c>
    </row>
    <row r="3">
      <c r="A3" s="2" t="n">
        <v>1</v>
      </c>
      <c r="B3" s="2" t="inlineStr">
        <is>
          <t>robots.txt loads with a 200 status at /robots.txt.</t>
        </is>
      </c>
      <c r="C3" s="2" t="n">
        <v>3</v>
      </c>
      <c r="D3" s="2" t="inlineStr">
        <is>
          <t>pass</t>
        </is>
      </c>
      <c r="E3" s="2" t="inlineStr">
        <is>
          <t>/robots.txt returns 200.</t>
        </is>
      </c>
      <c r="F3">
        <f>IF(D3="pass",1,IF(D3="partial",0.5,IF(D3="fail",0,"")))</f>
        <v/>
      </c>
      <c r="G3">
        <f>IF(OR(D3="pass",D3="partial",D3="fail"),C3,0)</f>
        <v/>
      </c>
      <c r="H3">
        <f>IF(G3&gt;0,C3*F3,0)</f>
        <v/>
      </c>
      <c r="I3">
        <f>IF(G3&gt;0,C3*(1-F3),0)</f>
        <v/>
      </c>
    </row>
    <row r="4">
      <c r="A4" s="2" t="n">
        <v>2</v>
      </c>
      <c r="B4" s="2" t="inlineStr">
        <is>
          <t>You know which AI crawlers you want to allow and have written a rule for each, rather than a blanket block by accident. (List the current bot names from each vendor's own documentation and check the date.)</t>
        </is>
      </c>
      <c r="C4" s="2" t="n">
        <v>2</v>
      </c>
      <c r="D4" s="2" t="inlineStr">
        <is>
          <t>fail</t>
        </is>
      </c>
      <c r="E4" s="2" t="inlineStr">
        <is>
          <t>No per-crawler rules, only a blanket allow.</t>
        </is>
      </c>
      <c r="F4">
        <f>IF(D4="pass",1,IF(D4="partial",0.5,IF(D4="fail",0,"")))</f>
        <v/>
      </c>
      <c r="G4">
        <f>IF(OR(D4="pass",D4="partial",D4="fail"),C4,0)</f>
        <v/>
      </c>
      <c r="H4">
        <f>IF(G4&gt;0,C4*F4,0)</f>
        <v/>
      </c>
      <c r="I4">
        <f>IF(G4&gt;0,C4*(1-F4),0)</f>
        <v/>
      </c>
    </row>
    <row r="5">
      <c r="A5" s="2" t="n">
        <v>3</v>
      </c>
      <c r="B5" s="2" t="inlineStr">
        <is>
          <t>Search-related bots and training bots are treated as separate decisions. Blocking training does not have to block search retrieval. Check each vendor's docs.</t>
        </is>
      </c>
      <c r="C5" s="2" t="n">
        <v>2</v>
      </c>
      <c r="D5" s="2" t="inlineStr">
        <is>
          <t>fail</t>
        </is>
      </c>
      <c r="E5" s="2" t="inlineStr">
        <is>
          <t>Training and search crawlers are not treated separately yet.</t>
        </is>
      </c>
      <c r="F5">
        <f>IF(D5="pass",1,IF(D5="partial",0.5,IF(D5="fail",0,"")))</f>
        <v/>
      </c>
      <c r="G5">
        <f>IF(OR(D5="pass",D5="partial",D5="fail"),C5,0)</f>
        <v/>
      </c>
      <c r="H5">
        <f>IF(G5&gt;0,C5*F5,0)</f>
        <v/>
      </c>
      <c r="I5">
        <f>IF(G5&gt;0,C5*(1-F5),0)</f>
        <v/>
      </c>
    </row>
    <row r="6">
      <c r="A6" s="2" t="n">
        <v>4</v>
      </c>
      <c r="B6" s="2" t="inlineStr">
        <is>
          <t>Key pages return 200 to a plain curl with a normal user agent, with no login wall, cookie wall or geo wall.</t>
        </is>
      </c>
      <c r="C6" s="2" t="n">
        <v>3</v>
      </c>
      <c r="D6" s="2" t="inlineStr">
        <is>
          <t>pass</t>
        </is>
      </c>
      <c r="E6" s="2" t="inlineStr">
        <is>
          <t>Five AI crawler user agents got 200 from one location. This does not test verified-bot rules at the CDN.</t>
        </is>
      </c>
      <c r="F6">
        <f>IF(D6="pass",1,IF(D6="partial",0.5,IF(D6="fail",0,"")))</f>
        <v/>
      </c>
      <c r="G6">
        <f>IF(OR(D6="pass",D6="partial",D6="fail"),C6,0)</f>
        <v/>
      </c>
      <c r="H6">
        <f>IF(G6&gt;0,C6*F6,0)</f>
        <v/>
      </c>
      <c r="I6">
        <f>IF(G6&gt;0,C6*(1-F6),0)</f>
        <v/>
      </c>
    </row>
    <row r="7">
      <c r="A7" s="2" t="n">
        <v>5</v>
      </c>
      <c r="B7" s="2" t="inlineStr">
        <is>
          <t>The main content is in the HTML the server sends, not only drawn by JavaScript after load. Test: curl the page and search for your headline.</t>
        </is>
      </c>
      <c r="C7" s="2" t="n">
        <v>3</v>
      </c>
      <c r="D7" s="2" t="inlineStr">
        <is>
          <t>pass</t>
        </is>
      </c>
      <c r="E7" s="2" t="inlineStr">
        <is>
          <t>Fixed on 28 October 2026. Before the fix the server HTML held a heading and one sentence; every page now sends its full text, links and structured data in the HTML.</t>
        </is>
      </c>
      <c r="F7">
        <f>IF(D7="pass",1,IF(D7="partial",0.5,IF(D7="fail",0,"")))</f>
        <v/>
      </c>
      <c r="G7">
        <f>IF(OR(D7="pass",D7="partial",D7="fail"),C7,0)</f>
        <v/>
      </c>
      <c r="H7">
        <f>IF(G7&gt;0,C7*F7,0)</f>
        <v/>
      </c>
      <c r="I7">
        <f>IF(G7&gt;0,C7*(1-F7),0)</f>
        <v/>
      </c>
    </row>
    <row r="8">
      <c r="A8" s="2" t="n">
        <v>6</v>
      </c>
      <c r="B8" s="2" t="inlineStr">
        <is>
          <t>No noindex or X-Robots-Tag on pages you want cited.</t>
        </is>
      </c>
      <c r="C8" s="2" t="n">
        <v>3</v>
      </c>
      <c r="D8" s="2" t="inlineStr">
        <is>
          <t>pass</t>
        </is>
      </c>
      <c r="E8" s="2" t="inlineStr">
        <is>
          <t>No noindex on the four pages we sampled.</t>
        </is>
      </c>
      <c r="F8">
        <f>IF(D8="pass",1,IF(D8="partial",0.5,IF(D8="fail",0,"")))</f>
        <v/>
      </c>
      <c r="G8">
        <f>IF(OR(D8="pass",D8="partial",D8="fail"),C8,0)</f>
        <v/>
      </c>
      <c r="H8">
        <f>IF(G8&gt;0,C8*F8,0)</f>
        <v/>
      </c>
      <c r="I8">
        <f>IF(G8&gt;0,C8*(1-F8),0)</f>
        <v/>
      </c>
    </row>
    <row r="9">
      <c r="A9" s="2" t="n">
        <v>7</v>
      </c>
      <c r="B9" s="2" t="inlineStr">
        <is>
          <t>Important pages are in sitemap.xml, and the sitemap is listed in robots.txt.</t>
        </is>
      </c>
      <c r="C9" s="2" t="n">
        <v>1</v>
      </c>
      <c r="D9" s="2" t="inlineStr">
        <is>
          <t>pass</t>
        </is>
      </c>
      <c r="E9" s="2" t="inlineStr">
        <is>
          <t>In the sitemap, and the sitemap is listed in robots.txt.</t>
        </is>
      </c>
      <c r="F9">
        <f>IF(D9="pass",1,IF(D9="partial",0.5,IF(D9="fail",0,"")))</f>
        <v/>
      </c>
      <c r="G9">
        <f>IF(OR(D9="pass",D9="partial",D9="fail"),C9,0)</f>
        <v/>
      </c>
      <c r="H9">
        <f>IF(G9&gt;0,C9*F9,0)</f>
        <v/>
      </c>
      <c r="I9">
        <f>IF(G9&gt;0,C9*(1-F9),0)</f>
        <v/>
      </c>
    </row>
    <row r="10">
      <c r="A10" s="2" t="n">
        <v>8</v>
      </c>
      <c r="B10" s="2" t="inlineStr">
        <is>
          <t>Your CDN or firewall isn't blocking bots by default. Check your security rules and logs for AI user agents.</t>
        </is>
      </c>
      <c r="C10" s="2" t="n">
        <v>3</v>
      </c>
      <c r="D10" s="2" t="inlineStr">
        <is>
          <t>unverified</t>
        </is>
      </c>
      <c r="E10" s="2" t="inlineStr">
        <is>
          <t>Needs a look at CDN security logs, which we have not done.</t>
        </is>
      </c>
      <c r="F10">
        <f>IF(D10="pass",1,IF(D10="partial",0.5,IF(D10="fail",0,"")))</f>
        <v/>
      </c>
      <c r="G10">
        <f>IF(OR(D10="pass",D10="partial",D10="fail"),C10,0)</f>
        <v/>
      </c>
      <c r="H10">
        <f>IF(G10&gt;0,C10*F10,0)</f>
        <v/>
      </c>
      <c r="I10">
        <f>IF(G10&gt;0,C10*(1-F10),0)</f>
        <v/>
      </c>
    </row>
    <row r="11">
      <c r="A11" s="2" t="n">
        <v>9</v>
      </c>
      <c r="B11" s="2" t="inlineStr">
        <is>
          <t>Pages load in a reasonable time and don't time out under a simple fetch.</t>
        </is>
      </c>
      <c r="C11" s="2" t="n">
        <v>1</v>
      </c>
      <c r="D11" s="2" t="inlineStr">
        <is>
          <t>pass</t>
        </is>
      </c>
      <c r="E11" s="2" t="inlineStr">
        <is>
          <t>About 0.3 to 0.4 seconds per fetch, one location.</t>
        </is>
      </c>
      <c r="F11">
        <f>IF(D11="pass",1,IF(D11="partial",0.5,IF(D11="fail",0,"")))</f>
        <v/>
      </c>
      <c r="G11">
        <f>IF(OR(D11="pass",D11="partial",D11="fail"),C11,0)</f>
        <v/>
      </c>
      <c r="H11">
        <f>IF(G11&gt;0,C11*F11,0)</f>
        <v/>
      </c>
      <c r="I11">
        <f>IF(G11&gt;0,C11*(1-F11),0)</f>
        <v/>
      </c>
    </row>
    <row r="12">
      <c r="A12" s="2" t="n">
        <v>10</v>
      </c>
      <c r="B12" s="2" t="inlineStr">
        <is>
          <t>Canonical URLs are correct, and old URLs redirect with a 301.</t>
        </is>
      </c>
      <c r="C12" s="2" t="n">
        <v>2</v>
      </c>
      <c r="D12" s="2" t="inlineStr">
        <is>
          <t>partial</t>
        </is>
      </c>
      <c r="E12" s="2" t="inlineStr">
        <is>
          <t>Canonical URLs are correct on the pages we sampled. www.citerlabs.com serves 200 instead of redirecting.</t>
        </is>
      </c>
      <c r="F12">
        <f>IF(D12="pass",1,IF(D12="partial",0.5,IF(D12="fail",0,"")))</f>
        <v/>
      </c>
      <c r="G12">
        <f>IF(OR(D12="pass",D12="partial",D12="fail"),C12,0)</f>
        <v/>
      </c>
      <c r="H12">
        <f>IF(G12&gt;0,C12*F12,0)</f>
        <v/>
      </c>
      <c r="I12">
        <f>IF(G12&gt;0,C12*(1-F12),0)</f>
        <v/>
      </c>
    </row>
    <row r="14">
      <c r="A14" s="5" t="inlineStr">
        <is>
          <t>Totals</t>
        </is>
      </c>
      <c r="C14">
        <f>SUM(C3:C12)</f>
        <v/>
      </c>
      <c r="G14">
        <f>SUM(G3:G12)</f>
        <v/>
      </c>
      <c r="H14">
        <f>SUM(H3:H12)</f>
        <v/>
      </c>
      <c r="I14">
        <f>SUM(I3:I12)</f>
        <v/>
      </c>
    </row>
    <row r="15">
      <c r="A15" t="inlineStr">
        <is>
          <t>Access score /100 (scored checks only)</t>
        </is>
      </c>
      <c r="H15">
        <f>ROUND(H14/G14*100,1)</f>
        <v/>
      </c>
    </row>
    <row r="16">
      <c r="A16" t="inlineStr">
        <is>
          <t>Coverage % (weight scored / available)</t>
        </is>
      </c>
      <c r="H16">
        <f>ROUND(G14/C14*100,0)</f>
        <v/>
      </c>
    </row>
    <row r="17">
      <c r="A17" t="inlineStr">
        <is>
          <t>Worst case /100 (unverified = fail)</t>
        </is>
      </c>
      <c r="H17">
        <f>ROUND(H14/C14*100,1)</f>
        <v/>
      </c>
    </row>
    <row r="18">
      <c r="A18" t="inlineStr">
        <is>
          <t>Best case /100 (unverified = pass)</t>
        </is>
      </c>
      <c r="H18">
        <f>ROUND((H14+C14-G14)/C14*100,1)</f>
        <v/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2026-10-28T06:49:43Z</dcterms:created>
  <dcterms:modified xmlns:dcterms="http://purl.org/dc/terms/" xmlns:xsi="http://www.w3.org/2001/XMLSchema-instance" xsi:type="dcterms:W3CDTF">2026-10-28T06:49:43Z</dcterms:modified>
</cp:coreProperties>
</file>